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\Website\Simulator\"/>
    </mc:Choice>
  </mc:AlternateContent>
  <bookViews>
    <workbookView xWindow="0" yWindow="0" windowWidth="28800" windowHeight="12360"/>
  </bookViews>
  <sheets>
    <sheet name="Simulator SNDB EU 2017 - EN" sheetId="1" r:id="rId1"/>
  </sheets>
  <definedNames>
    <definedName name="_xlnm._FilterDatabase" localSheetId="0" hidden="1">'Simulator SNDB EU 2017 - EN'!$A$7:$BD$29</definedName>
    <definedName name="Z_01670FF7_1AD5_413F_AA0E_0EB92270E4E0_.wvu.Cols" localSheetId="0" hidden="1">'Simulator SNDB EU 2017 - EN'!#REF!</definedName>
    <definedName name="Z_01670FF7_1AD5_413F_AA0E_0EB92270E4E0_.wvu.FilterData" localSheetId="0" hidden="1">'Simulator SNDB EU 2017 - EN'!$A$7:$AG$7</definedName>
    <definedName name="Z_01670FF7_1AD5_413F_AA0E_0EB92270E4E0_.wvu.Rows" localSheetId="0" hidden="1">'Simulator SNDB EU 2017 - EN'!$6:$6,'Simulator SNDB EU 2017 - EN'!#REF!</definedName>
    <definedName name="Z_189AA3A3_E7F6_4F73_9681_D846A835EFFC_.wvu.FilterData" localSheetId="0" hidden="1">'Simulator SNDB EU 2017 - EN'!$A$7:$AG$7</definedName>
    <definedName name="Z_189AA3A3_E7F6_4F73_9681_D846A835EFFC_.wvu.Rows" localSheetId="0" hidden="1">'Simulator SNDB EU 2017 - EN'!$6:$6,'Simulator SNDB EU 2017 - EN'!#REF!</definedName>
    <definedName name="Z_3F2EE6D6_D722_4FD4_860F_38562C7DBB90_.wvu.Cols" localSheetId="0" hidden="1">'Simulator SNDB EU 2017 - EN'!#REF!</definedName>
    <definedName name="Z_3F2EE6D6_D722_4FD4_860F_38562C7DBB90_.wvu.FilterData" localSheetId="0" hidden="1">'Simulator SNDB EU 2017 - EN'!$A$7:$AG$7</definedName>
    <definedName name="Z_3F2EE6D6_D722_4FD4_860F_38562C7DBB90_.wvu.Rows" localSheetId="0" hidden="1">'Simulator SNDB EU 2017 - EN'!$6:$6,'Simulator SNDB EU 2017 - EN'!#REF!</definedName>
    <definedName name="Z_4A0115D6_6D39_4E07_BD9E_53C4D488A31B_.wvu.FilterData" localSheetId="0" hidden="1">'Simulator SNDB EU 2017 - EN'!$A$7:$BD$29</definedName>
    <definedName name="Z_55CB2F9C_2357_428D_852E_18ACB181BD79_.wvu.Rows" localSheetId="0" hidden="1">'Simulator SNDB EU 2017 - EN'!$1:$4,'Simulator SNDB EU 2017 - EN'!$6:$6,'Simulator SNDB EU 2017 - EN'!#REF!,'Simulator SNDB EU 2017 - EN'!#REF!,'Simulator SNDB EU 2017 - EN'!#REF!</definedName>
    <definedName name="Z_71F4B2F0_DD2A_4B15_9272_BEAAA24B17FE_.wvu.Cols" localSheetId="0" hidden="1">'Simulator SNDB EU 2017 - EN'!#REF!</definedName>
    <definedName name="Z_71F4B2F0_DD2A_4B15_9272_BEAAA24B17FE_.wvu.FilterData" localSheetId="0" hidden="1">'Simulator SNDB EU 2017 - EN'!$A$7:$AG$7</definedName>
    <definedName name="Z_71F4B2F0_DD2A_4B15_9272_BEAAA24B17FE_.wvu.Rows" localSheetId="0" hidden="1">'Simulator SNDB EU 2017 - EN'!$6:$6,'Simulator SNDB EU 2017 - EN'!#REF!</definedName>
    <definedName name="Z_9D9106E9_2FEF_444D_BF01_642D5A3D45AF_.wvu.Cols" localSheetId="0" hidden="1">'Simulator SNDB EU 2017 - EN'!#REF!</definedName>
    <definedName name="Z_9D9106E9_2FEF_444D_BF01_642D5A3D45AF_.wvu.FilterData" localSheetId="0" hidden="1">'Simulator SNDB EU 2017 - EN'!$A$7:$AG$7</definedName>
    <definedName name="Z_9D9106E9_2FEF_444D_BF01_642D5A3D45AF_.wvu.Rows" localSheetId="0" hidden="1">'Simulator SNDB EU 2017 - EN'!$6:$6,'Simulator SNDB EU 2017 - EN'!#REF!</definedName>
    <definedName name="Z_9E112B76_9E3F_4F62_A06D_3E0CA850ED2E_.wvu.Cols" localSheetId="0" hidden="1">'Simulator SNDB EU 2017 - EN'!#REF!</definedName>
    <definedName name="Z_9E112B76_9E3F_4F62_A06D_3E0CA850ED2E_.wvu.FilterData" localSheetId="0" hidden="1">'Simulator SNDB EU 2017 - EN'!$A$7:$AG$7</definedName>
    <definedName name="Z_9E112B76_9E3F_4F62_A06D_3E0CA850ED2E_.wvu.Rows" localSheetId="0" hidden="1">'Simulator SNDB EU 2017 - EN'!$6:$6,'Simulator SNDB EU 2017 - EN'!#REF!</definedName>
    <definedName name="Z_A79DB5F5_D22C_48B3_A03F_F2E4D0C3D777_.wvu.FilterData" localSheetId="0" hidden="1">'Simulator SNDB EU 2017 - EN'!$A$7:$AG$7</definedName>
    <definedName name="Z_A79DB5F5_D22C_48B3_A03F_F2E4D0C3D777_.wvu.Rows" localSheetId="0" hidden="1">'Simulator SNDB EU 2017 - EN'!$6:$6,'Simulator SNDB EU 2017 - EN'!#REF!</definedName>
    <definedName name="Z_A848935D_BDA4_445A_B454_3C77CF534130_.wvu.FilterData" localSheetId="0" hidden="1">'Simulator SNDB EU 2017 - EN'!$A$7:$BD$29</definedName>
    <definedName name="Z_AA85259B_10B5_4B8E_8F31_C17329420DD4_.wvu.FilterData" localSheetId="0" hidden="1">'Simulator SNDB EU 2017 - EN'!$A$7:$BD$29</definedName>
    <definedName name="Z_B46E4585_2C1A_4E77_85D9_2C48DC21844B_.wvu.Cols" localSheetId="0" hidden="1">'Simulator SNDB EU 2017 - EN'!#REF!</definedName>
    <definedName name="Z_B46E4585_2C1A_4E77_85D9_2C48DC21844B_.wvu.FilterData" localSheetId="0" hidden="1">'Simulator SNDB EU 2017 - EN'!$A$7:$AG$7</definedName>
    <definedName name="Z_B46E4585_2C1A_4E77_85D9_2C48DC21844B_.wvu.Rows" localSheetId="0" hidden="1">'Simulator SNDB EU 2017 - EN'!$6:$6,'Simulator SNDB EU 2017 - EN'!#REF!</definedName>
    <definedName name="Z_B82D09A7_D073_468F_B685_F6C740D7F32D_.wvu.FilterData" localSheetId="0" hidden="1">'Simulator SNDB EU 2017 - EN'!$A$7:$BD$29</definedName>
    <definedName name="Z_BEB5729E_ADAC_43EA_B732_E0C0FBFCA542_.wvu.FilterData" localSheetId="0" hidden="1">'Simulator SNDB EU 2017 - EN'!$A$7:$BD$29</definedName>
    <definedName name="Z_C3ADE610_C206_49F4_B242_CAFF05FAF998_.wvu.FilterData" localSheetId="0" hidden="1">'Simulator SNDB EU 2017 - EN'!$A$7:$BD$29</definedName>
    <definedName name="Z_CA2D4ED2_3B56_4FCC_A2C5_F12419775B91_.wvu.FilterData" localSheetId="0" hidden="1">'Simulator SNDB EU 2017 - EN'!$A$7:$AG$7</definedName>
    <definedName name="Z_CA2D4ED2_3B56_4FCC_A2C5_F12419775B91_.wvu.Rows" localSheetId="0" hidden="1">'Simulator SNDB EU 2017 - EN'!$6:$6,'Simulator SNDB EU 2017 - EN'!#REF!</definedName>
    <definedName name="Z_CEB959CA_CDB3_408C_8F2D_069E2B7E298F_.wvu.Cols" localSheetId="0" hidden="1">'Simulator SNDB EU 2017 - EN'!#REF!,'Simulator SNDB EU 2017 - EN'!#REF!,'Simulator SNDB EU 2017 - EN'!$D:$D,'Simulator SNDB EU 2017 - EN'!$F:$F,'Simulator SNDB EU 2017 - EN'!$H:$H,'Simulator SNDB EU 2017 - EN'!$P:$Q,'Simulator SNDB EU 2017 - EN'!$T:$T,'Simulator SNDB EU 2017 - EN'!$V:$V,'Simulator SNDB EU 2017 - EN'!$X:$AA,'Simulator SNDB EU 2017 - EN'!$AD:$AD,'Simulator SNDB EU 2017 - EN'!$AF:$AF,'Simulator SNDB EU 2017 - EN'!$AH:$AK,'Simulator SNDB EU 2017 - EN'!$AN:$AN,'Simulator SNDB EU 2017 - EN'!$AP:$AP,'Simulator SNDB EU 2017 - EN'!$AR:$AU,'Simulator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EN'!#REF!,'Simulator SNDB EU 2017 - EN'!$AX:$AX,'Simulator SNDB EU 2017 - EN'!$AZ:$AZ,'Simulator SNDB EU 2017 - EN'!$BB:$BC,'Simulator SNDB EU 2017 - EN'!#REF!,'Simulator SNDB EU 2017 - EN'!#REF!,'Simulator SNDB EU 2017 - EN'!#REF!</definedName>
    <definedName name="Z_CEB959CA_CDB3_408C_8F2D_069E2B7E298F_.wvu.FilterData" localSheetId="0" hidden="1">'Simulator SNDB EU 2017 - EN'!$A$7:$BD$29</definedName>
    <definedName name="Z_CEB959CA_CDB3_408C_8F2D_069E2B7E298F_.wvu.Rows" localSheetId="0" hidden="1">'Simulator SNDB EU 2017 - EN'!$1:$4,'Simulator SNDB EU 2017 - EN'!#REF!</definedName>
    <definedName name="Z_D4D8C67A_F3EF_4695_9CC4_23D3171F3E37_.wvu.FilterData" localSheetId="0" hidden="1">'Simulator SNDB EU 2017 - EN'!$A$7:$BD$29</definedName>
    <definedName name="Z_D6C4D851_DE06_41FC_A236_F9F5518E4AC0_.wvu.Cols" localSheetId="0" hidden="1">'Simulator SNDB EU 2017 - EN'!#REF!</definedName>
    <definedName name="Z_D6C4D851_DE06_41FC_A236_F9F5518E4AC0_.wvu.FilterData" localSheetId="0" hidden="1">'Simulator SNDB EU 2017 - EN'!$A$7:$AG$7</definedName>
    <definedName name="Z_D6C4D851_DE06_41FC_A236_F9F5518E4AC0_.wvu.Rows" localSheetId="0" hidden="1">'Simulator SNDB EU 2017 - EN'!$6:$6,'Simulator SNDB EU 2017 - EN'!#REF!</definedName>
    <definedName name="Z_E6442CB7_8B4C_477F_B3E7_6AAF3CC03E15_.wvu.Cols" localSheetId="0" hidden="1">'Simulator SNDB EU 2017 - EN'!#REF!</definedName>
    <definedName name="Z_E6442CB7_8B4C_477F_B3E7_6AAF3CC03E15_.wvu.FilterData" localSheetId="0" hidden="1">'Simulator SNDB EU 2017 - EN'!$A$7:$AG$7</definedName>
    <definedName name="Z_E6442CB7_8B4C_477F_B3E7_6AAF3CC03E15_.wvu.Rows" localSheetId="0" hidden="1">'Simulator SNDB EU 2017 - EN'!$6:$6,'Simulator SNDB EU 2017 - EN'!#REF!</definedName>
    <definedName name="Z_FBB14C4B_1DE6_4176_9B9F_EFC998FB2B3E_.wvu.FilterData" localSheetId="0" hidden="1">'Simulator SNDB EU 2017 - EN'!$A$7:$BD$29</definedName>
    <definedName name="Z_FF3D48B0_3E01_423D_AB76_3EF77761A512_.wvu.FilterData" localSheetId="0" hidden="1">'Simulator SNDB EU 2017 - EN'!$A$7:$BD$29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3" i="1" l="1"/>
  <c r="AY4" i="1"/>
  <c r="AZ13" i="1"/>
  <c r="BA4" i="1"/>
  <c r="BB13" i="1"/>
  <c r="BC13" i="1"/>
  <c r="AX21" i="1"/>
  <c r="AZ21" i="1"/>
  <c r="BB21" i="1"/>
  <c r="BC21" i="1"/>
  <c r="AX22" i="1"/>
  <c r="AZ22" i="1"/>
  <c r="BB22" i="1"/>
  <c r="BC22" i="1"/>
  <c r="AX14" i="1"/>
  <c r="AZ14" i="1"/>
  <c r="BB14" i="1"/>
  <c r="BC14" i="1"/>
  <c r="AX8" i="1"/>
  <c r="AZ8" i="1"/>
  <c r="BB8" i="1"/>
  <c r="BC8" i="1"/>
  <c r="AX23" i="1"/>
  <c r="AZ23" i="1"/>
  <c r="BB23" i="1"/>
  <c r="BC23" i="1"/>
  <c r="AX24" i="1"/>
  <c r="AZ24" i="1"/>
  <c r="BB24" i="1"/>
  <c r="BC24" i="1"/>
  <c r="AX25" i="1"/>
  <c r="AZ25" i="1"/>
  <c r="BB25" i="1"/>
  <c r="BC25" i="1"/>
  <c r="AX15" i="1"/>
  <c r="AZ15" i="1"/>
  <c r="BB15" i="1"/>
  <c r="BC15" i="1"/>
  <c r="AX16" i="1"/>
  <c r="AZ16" i="1"/>
  <c r="BB16" i="1"/>
  <c r="BC16" i="1"/>
  <c r="AX26" i="1"/>
  <c r="AZ26" i="1"/>
  <c r="BB26" i="1"/>
  <c r="BC26" i="1"/>
  <c r="AX17" i="1"/>
  <c r="AZ17" i="1"/>
  <c r="BB17" i="1"/>
  <c r="BC17" i="1"/>
  <c r="AX27" i="1"/>
  <c r="AZ27" i="1"/>
  <c r="BB27" i="1"/>
  <c r="BC27" i="1"/>
  <c r="AX18" i="1"/>
  <c r="AZ18" i="1"/>
  <c r="BB18" i="1"/>
  <c r="BC18" i="1"/>
  <c r="AX9" i="1"/>
  <c r="AZ9" i="1"/>
  <c r="BB9" i="1"/>
  <c r="BC9" i="1"/>
  <c r="AX28" i="1"/>
  <c r="AZ28" i="1"/>
  <c r="BB28" i="1"/>
  <c r="BC28" i="1"/>
  <c r="AX10" i="1"/>
  <c r="AZ10" i="1"/>
  <c r="BB10" i="1"/>
  <c r="BC10" i="1"/>
  <c r="AX11" i="1"/>
  <c r="AZ11" i="1"/>
  <c r="BB11" i="1"/>
  <c r="BC11" i="1"/>
  <c r="AX12" i="1"/>
  <c r="AZ12" i="1"/>
  <c r="BB12" i="1"/>
  <c r="BC12" i="1"/>
  <c r="AX19" i="1"/>
  <c r="AZ19" i="1"/>
  <c r="BB19" i="1"/>
  <c r="BC19" i="1"/>
  <c r="AX20" i="1"/>
  <c r="AZ20" i="1"/>
  <c r="BB20" i="1"/>
  <c r="BC20" i="1"/>
  <c r="AX29" i="1"/>
  <c r="AZ29" i="1"/>
  <c r="BB29" i="1"/>
  <c r="BC29" i="1"/>
  <c r="BD13" i="1"/>
  <c r="AM4" i="1"/>
  <c r="AN13" i="1"/>
  <c r="AO4" i="1"/>
  <c r="AP13" i="1"/>
  <c r="AQ4" i="1"/>
  <c r="AR13" i="1"/>
  <c r="AT13" i="1"/>
  <c r="AU13" i="1"/>
  <c r="AN21" i="1"/>
  <c r="AP21" i="1"/>
  <c r="AR21" i="1"/>
  <c r="AT21" i="1"/>
  <c r="AU21" i="1"/>
  <c r="AN22" i="1"/>
  <c r="AP22" i="1"/>
  <c r="AR22" i="1"/>
  <c r="AT22" i="1"/>
  <c r="AU22" i="1"/>
  <c r="AN14" i="1"/>
  <c r="AP14" i="1"/>
  <c r="AR14" i="1"/>
  <c r="AT14" i="1"/>
  <c r="AU14" i="1"/>
  <c r="AN8" i="1"/>
  <c r="AP8" i="1"/>
  <c r="AR8" i="1"/>
  <c r="AT8" i="1"/>
  <c r="AU8" i="1"/>
  <c r="AN23" i="1"/>
  <c r="AP23" i="1"/>
  <c r="AR23" i="1"/>
  <c r="AT23" i="1"/>
  <c r="AU23" i="1"/>
  <c r="AN24" i="1"/>
  <c r="AP24" i="1"/>
  <c r="AR24" i="1"/>
  <c r="AT24" i="1"/>
  <c r="AU24" i="1"/>
  <c r="AN25" i="1"/>
  <c r="AP25" i="1"/>
  <c r="AR25" i="1"/>
  <c r="AT25" i="1"/>
  <c r="AU25" i="1"/>
  <c r="AN15" i="1"/>
  <c r="AP15" i="1"/>
  <c r="AR15" i="1"/>
  <c r="AT15" i="1"/>
  <c r="AU15" i="1"/>
  <c r="AN16" i="1"/>
  <c r="AP16" i="1"/>
  <c r="AR16" i="1"/>
  <c r="AT16" i="1"/>
  <c r="AU16" i="1"/>
  <c r="AN26" i="1"/>
  <c r="AP26" i="1"/>
  <c r="AR26" i="1"/>
  <c r="AT26" i="1"/>
  <c r="AU26" i="1"/>
  <c r="AN17" i="1"/>
  <c r="AP17" i="1"/>
  <c r="AR17" i="1"/>
  <c r="AT17" i="1"/>
  <c r="AU17" i="1"/>
  <c r="AN27" i="1"/>
  <c r="AP27" i="1"/>
  <c r="AR27" i="1"/>
  <c r="AT27" i="1"/>
  <c r="AU27" i="1"/>
  <c r="AN18" i="1"/>
  <c r="AP18" i="1"/>
  <c r="AR18" i="1"/>
  <c r="AT18" i="1"/>
  <c r="AU18" i="1"/>
  <c r="AN9" i="1"/>
  <c r="AP9" i="1"/>
  <c r="AR9" i="1"/>
  <c r="AT9" i="1"/>
  <c r="AU9" i="1"/>
  <c r="AN28" i="1"/>
  <c r="AP28" i="1"/>
  <c r="AR28" i="1"/>
  <c r="AT28" i="1"/>
  <c r="AU28" i="1"/>
  <c r="AN10" i="1"/>
  <c r="AP10" i="1"/>
  <c r="AR10" i="1"/>
  <c r="AT10" i="1"/>
  <c r="AU10" i="1"/>
  <c r="AN11" i="1"/>
  <c r="AP11" i="1"/>
  <c r="AR11" i="1"/>
  <c r="AT11" i="1"/>
  <c r="AU11" i="1"/>
  <c r="AN12" i="1"/>
  <c r="AP12" i="1"/>
  <c r="AR12" i="1"/>
  <c r="AT12" i="1"/>
  <c r="AU12" i="1"/>
  <c r="AN19" i="1"/>
  <c r="AP19" i="1"/>
  <c r="AR19" i="1"/>
  <c r="AT19" i="1"/>
  <c r="AU19" i="1"/>
  <c r="AN20" i="1"/>
  <c r="AP20" i="1"/>
  <c r="AR20" i="1"/>
  <c r="AT20" i="1"/>
  <c r="AU20" i="1"/>
  <c r="AN29" i="1"/>
  <c r="AP29" i="1"/>
  <c r="AR29" i="1"/>
  <c r="AT29" i="1"/>
  <c r="AU29" i="1"/>
  <c r="AV13" i="1"/>
  <c r="AC4" i="1"/>
  <c r="AD13" i="1"/>
  <c r="AE4" i="1"/>
  <c r="AF13" i="1"/>
  <c r="AG4" i="1"/>
  <c r="AH13" i="1"/>
  <c r="AJ13" i="1"/>
  <c r="AK13" i="1"/>
  <c r="AD21" i="1"/>
  <c r="AF21" i="1"/>
  <c r="AH21" i="1"/>
  <c r="AJ21" i="1"/>
  <c r="AK21" i="1"/>
  <c r="AD22" i="1"/>
  <c r="AF22" i="1"/>
  <c r="AH22" i="1"/>
  <c r="AJ22" i="1"/>
  <c r="AK22" i="1"/>
  <c r="AD14" i="1"/>
  <c r="AF14" i="1"/>
  <c r="AH14" i="1"/>
  <c r="AJ14" i="1"/>
  <c r="AK14" i="1"/>
  <c r="AD8" i="1"/>
  <c r="AF8" i="1"/>
  <c r="AH8" i="1"/>
  <c r="AJ8" i="1"/>
  <c r="AK8" i="1"/>
  <c r="AD23" i="1"/>
  <c r="AF23" i="1"/>
  <c r="AH23" i="1"/>
  <c r="AJ23" i="1"/>
  <c r="AK23" i="1"/>
  <c r="AD24" i="1"/>
  <c r="AF24" i="1"/>
  <c r="AH24" i="1"/>
  <c r="AJ24" i="1"/>
  <c r="AK24" i="1"/>
  <c r="AD25" i="1"/>
  <c r="AF25" i="1"/>
  <c r="AH25" i="1"/>
  <c r="AJ25" i="1"/>
  <c r="AK25" i="1"/>
  <c r="AD15" i="1"/>
  <c r="AF15" i="1"/>
  <c r="AH15" i="1"/>
  <c r="AJ15" i="1"/>
  <c r="AK15" i="1"/>
  <c r="AD16" i="1"/>
  <c r="AF16" i="1"/>
  <c r="AH16" i="1"/>
  <c r="AJ16" i="1"/>
  <c r="AK16" i="1"/>
  <c r="AD26" i="1"/>
  <c r="AF26" i="1"/>
  <c r="AH26" i="1"/>
  <c r="AJ26" i="1"/>
  <c r="AK26" i="1"/>
  <c r="AD17" i="1"/>
  <c r="AF17" i="1"/>
  <c r="AH17" i="1"/>
  <c r="AJ17" i="1"/>
  <c r="AK17" i="1"/>
  <c r="AD27" i="1"/>
  <c r="AF27" i="1"/>
  <c r="AH27" i="1"/>
  <c r="AJ27" i="1"/>
  <c r="AK27" i="1"/>
  <c r="AD18" i="1"/>
  <c r="AF18" i="1"/>
  <c r="AH18" i="1"/>
  <c r="AJ18" i="1"/>
  <c r="AK18" i="1"/>
  <c r="AD9" i="1"/>
  <c r="AF9" i="1"/>
  <c r="AH9" i="1"/>
  <c r="AJ9" i="1"/>
  <c r="AK9" i="1"/>
  <c r="AD28" i="1"/>
  <c r="AF28" i="1"/>
  <c r="AH28" i="1"/>
  <c r="AJ28" i="1"/>
  <c r="AK28" i="1"/>
  <c r="AD10" i="1"/>
  <c r="AF10" i="1"/>
  <c r="AH10" i="1"/>
  <c r="AJ10" i="1"/>
  <c r="AK10" i="1"/>
  <c r="AD11" i="1"/>
  <c r="AF11" i="1"/>
  <c r="AH11" i="1"/>
  <c r="AJ11" i="1"/>
  <c r="AK11" i="1"/>
  <c r="AD12" i="1"/>
  <c r="AF12" i="1"/>
  <c r="AH12" i="1"/>
  <c r="AJ12" i="1"/>
  <c r="AK12" i="1"/>
  <c r="AD19" i="1"/>
  <c r="AF19" i="1"/>
  <c r="AH19" i="1"/>
  <c r="AJ19" i="1"/>
  <c r="AK19" i="1"/>
  <c r="AD20" i="1"/>
  <c r="AF20" i="1"/>
  <c r="AH20" i="1"/>
  <c r="AJ20" i="1"/>
  <c r="AK20" i="1"/>
  <c r="AD29" i="1"/>
  <c r="AF29" i="1"/>
  <c r="AH29" i="1"/>
  <c r="AJ29" i="1"/>
  <c r="AK29" i="1"/>
  <c r="AL13" i="1"/>
  <c r="S4" i="1"/>
  <c r="T13" i="1"/>
  <c r="U4" i="1"/>
  <c r="V13" i="1"/>
  <c r="W4" i="1"/>
  <c r="X13" i="1"/>
  <c r="Z13" i="1"/>
  <c r="AA13" i="1"/>
  <c r="T21" i="1"/>
  <c r="V21" i="1"/>
  <c r="X21" i="1"/>
  <c r="Z21" i="1"/>
  <c r="AA21" i="1"/>
  <c r="T22" i="1"/>
  <c r="V22" i="1"/>
  <c r="X22" i="1"/>
  <c r="Z22" i="1"/>
  <c r="AA22" i="1"/>
  <c r="T14" i="1"/>
  <c r="V14" i="1"/>
  <c r="X14" i="1"/>
  <c r="Z14" i="1"/>
  <c r="AA14" i="1"/>
  <c r="T8" i="1"/>
  <c r="V8" i="1"/>
  <c r="X8" i="1"/>
  <c r="Z8" i="1"/>
  <c r="AA8" i="1"/>
  <c r="T23" i="1"/>
  <c r="V23" i="1"/>
  <c r="X23" i="1"/>
  <c r="Z23" i="1"/>
  <c r="AA23" i="1"/>
  <c r="T24" i="1"/>
  <c r="V24" i="1"/>
  <c r="X24" i="1"/>
  <c r="Z24" i="1"/>
  <c r="AA24" i="1"/>
  <c r="T25" i="1"/>
  <c r="V25" i="1"/>
  <c r="X25" i="1"/>
  <c r="Z25" i="1"/>
  <c r="AA25" i="1"/>
  <c r="T15" i="1"/>
  <c r="V15" i="1"/>
  <c r="X15" i="1"/>
  <c r="Z15" i="1"/>
  <c r="AA15" i="1"/>
  <c r="T16" i="1"/>
  <c r="V16" i="1"/>
  <c r="X16" i="1"/>
  <c r="Z16" i="1"/>
  <c r="AA16" i="1"/>
  <c r="T26" i="1"/>
  <c r="V26" i="1"/>
  <c r="X26" i="1"/>
  <c r="Z26" i="1"/>
  <c r="AA26" i="1"/>
  <c r="T17" i="1"/>
  <c r="V17" i="1"/>
  <c r="X17" i="1"/>
  <c r="Z17" i="1"/>
  <c r="AA17" i="1"/>
  <c r="T27" i="1"/>
  <c r="V27" i="1"/>
  <c r="X27" i="1"/>
  <c r="Z27" i="1"/>
  <c r="AA27" i="1"/>
  <c r="T18" i="1"/>
  <c r="V18" i="1"/>
  <c r="X18" i="1"/>
  <c r="Z18" i="1"/>
  <c r="AA18" i="1"/>
  <c r="T9" i="1"/>
  <c r="V9" i="1"/>
  <c r="X9" i="1"/>
  <c r="Z9" i="1"/>
  <c r="AA9" i="1"/>
  <c r="T28" i="1"/>
  <c r="V28" i="1"/>
  <c r="X28" i="1"/>
  <c r="Z28" i="1"/>
  <c r="AA28" i="1"/>
  <c r="T10" i="1"/>
  <c r="V10" i="1"/>
  <c r="X10" i="1"/>
  <c r="Z10" i="1"/>
  <c r="AA10" i="1"/>
  <c r="T11" i="1"/>
  <c r="V11" i="1"/>
  <c r="X11" i="1"/>
  <c r="Z11" i="1"/>
  <c r="AA11" i="1"/>
  <c r="T12" i="1"/>
  <c r="V12" i="1"/>
  <c r="X12" i="1"/>
  <c r="Z12" i="1"/>
  <c r="AA12" i="1"/>
  <c r="T19" i="1"/>
  <c r="V19" i="1"/>
  <c r="X19" i="1"/>
  <c r="Z19" i="1"/>
  <c r="AA19" i="1"/>
  <c r="T20" i="1"/>
  <c r="V20" i="1"/>
  <c r="X20" i="1"/>
  <c r="Z20" i="1"/>
  <c r="AA20" i="1"/>
  <c r="T29" i="1"/>
  <c r="V29" i="1"/>
  <c r="X29" i="1"/>
  <c r="Z29" i="1"/>
  <c r="AA29" i="1"/>
  <c r="AB13" i="1"/>
  <c r="O4" i="1"/>
  <c r="P13" i="1"/>
  <c r="C4" i="1"/>
  <c r="D13" i="1"/>
  <c r="E4" i="1"/>
  <c r="F13" i="1"/>
  <c r="G4" i="1"/>
  <c r="H13" i="1"/>
  <c r="I4" i="1"/>
  <c r="J13" i="1"/>
  <c r="K4" i="1"/>
  <c r="L13" i="1"/>
  <c r="M4" i="1"/>
  <c r="N13" i="1"/>
  <c r="Q13" i="1"/>
  <c r="P21" i="1"/>
  <c r="D21" i="1"/>
  <c r="F21" i="1"/>
  <c r="H21" i="1"/>
  <c r="J21" i="1"/>
  <c r="L21" i="1"/>
  <c r="N21" i="1"/>
  <c r="Q21" i="1"/>
  <c r="P22" i="1"/>
  <c r="D22" i="1"/>
  <c r="F22" i="1"/>
  <c r="H22" i="1"/>
  <c r="J22" i="1"/>
  <c r="L22" i="1"/>
  <c r="N22" i="1"/>
  <c r="Q22" i="1"/>
  <c r="P14" i="1"/>
  <c r="D14" i="1"/>
  <c r="F14" i="1"/>
  <c r="H14" i="1"/>
  <c r="J14" i="1"/>
  <c r="L14" i="1"/>
  <c r="N14" i="1"/>
  <c r="Q14" i="1"/>
  <c r="P8" i="1"/>
  <c r="D8" i="1"/>
  <c r="F8" i="1"/>
  <c r="H8" i="1"/>
  <c r="J8" i="1"/>
  <c r="L8" i="1"/>
  <c r="N8" i="1"/>
  <c r="Q8" i="1"/>
  <c r="P23" i="1"/>
  <c r="D23" i="1"/>
  <c r="F23" i="1"/>
  <c r="H23" i="1"/>
  <c r="J23" i="1"/>
  <c r="L23" i="1"/>
  <c r="N23" i="1"/>
  <c r="Q23" i="1"/>
  <c r="P24" i="1"/>
  <c r="D24" i="1"/>
  <c r="F24" i="1"/>
  <c r="H24" i="1"/>
  <c r="J24" i="1"/>
  <c r="L24" i="1"/>
  <c r="N24" i="1"/>
  <c r="Q24" i="1"/>
  <c r="P25" i="1"/>
  <c r="D25" i="1"/>
  <c r="F25" i="1"/>
  <c r="H25" i="1"/>
  <c r="J25" i="1"/>
  <c r="L25" i="1"/>
  <c r="N25" i="1"/>
  <c r="Q25" i="1"/>
  <c r="P15" i="1"/>
  <c r="D15" i="1"/>
  <c r="F15" i="1"/>
  <c r="H15" i="1"/>
  <c r="J15" i="1"/>
  <c r="L15" i="1"/>
  <c r="N15" i="1"/>
  <c r="Q15" i="1"/>
  <c r="P16" i="1"/>
  <c r="D16" i="1"/>
  <c r="F16" i="1"/>
  <c r="H16" i="1"/>
  <c r="J16" i="1"/>
  <c r="L16" i="1"/>
  <c r="N16" i="1"/>
  <c r="Q16" i="1"/>
  <c r="P26" i="1"/>
  <c r="D26" i="1"/>
  <c r="F26" i="1"/>
  <c r="H26" i="1"/>
  <c r="J26" i="1"/>
  <c r="L26" i="1"/>
  <c r="N26" i="1"/>
  <c r="Q26" i="1"/>
  <c r="P17" i="1"/>
  <c r="D17" i="1"/>
  <c r="F17" i="1"/>
  <c r="H17" i="1"/>
  <c r="J17" i="1"/>
  <c r="L17" i="1"/>
  <c r="N17" i="1"/>
  <c r="Q17" i="1"/>
  <c r="P27" i="1"/>
  <c r="D27" i="1"/>
  <c r="F27" i="1"/>
  <c r="H27" i="1"/>
  <c r="J27" i="1"/>
  <c r="L27" i="1"/>
  <c r="N27" i="1"/>
  <c r="Q27" i="1"/>
  <c r="P18" i="1"/>
  <c r="D18" i="1"/>
  <c r="F18" i="1"/>
  <c r="H18" i="1"/>
  <c r="J18" i="1"/>
  <c r="L18" i="1"/>
  <c r="N18" i="1"/>
  <c r="Q18" i="1"/>
  <c r="P9" i="1"/>
  <c r="D9" i="1"/>
  <c r="F9" i="1"/>
  <c r="H9" i="1"/>
  <c r="J9" i="1"/>
  <c r="L9" i="1"/>
  <c r="N9" i="1"/>
  <c r="Q9" i="1"/>
  <c r="P28" i="1"/>
  <c r="D28" i="1"/>
  <c r="F28" i="1"/>
  <c r="H28" i="1"/>
  <c r="J28" i="1"/>
  <c r="L28" i="1"/>
  <c r="N28" i="1"/>
  <c r="Q28" i="1"/>
  <c r="P10" i="1"/>
  <c r="D10" i="1"/>
  <c r="F10" i="1"/>
  <c r="H10" i="1"/>
  <c r="J10" i="1"/>
  <c r="L10" i="1"/>
  <c r="N10" i="1"/>
  <c r="Q10" i="1"/>
  <c r="P11" i="1"/>
  <c r="D11" i="1"/>
  <c r="F11" i="1"/>
  <c r="H11" i="1"/>
  <c r="J11" i="1"/>
  <c r="L11" i="1"/>
  <c r="N11" i="1"/>
  <c r="Q11" i="1"/>
  <c r="P12" i="1"/>
  <c r="D12" i="1"/>
  <c r="F12" i="1"/>
  <c r="H12" i="1"/>
  <c r="J12" i="1"/>
  <c r="L12" i="1"/>
  <c r="N12" i="1"/>
  <c r="Q12" i="1"/>
  <c r="P19" i="1"/>
  <c r="D19" i="1"/>
  <c r="F19" i="1"/>
  <c r="H19" i="1"/>
  <c r="J19" i="1"/>
  <c r="L19" i="1"/>
  <c r="N19" i="1"/>
  <c r="Q19" i="1"/>
  <c r="P20" i="1"/>
  <c r="D20" i="1"/>
  <c r="F20" i="1"/>
  <c r="H20" i="1"/>
  <c r="J20" i="1"/>
  <c r="L20" i="1"/>
  <c r="N20" i="1"/>
  <c r="Q20" i="1"/>
  <c r="P29" i="1"/>
  <c r="D29" i="1"/>
  <c r="F29" i="1"/>
  <c r="H29" i="1"/>
  <c r="J29" i="1"/>
  <c r="L29" i="1"/>
  <c r="N29" i="1"/>
  <c r="Q29" i="1"/>
  <c r="R13" i="1"/>
  <c r="BD29" i="1"/>
  <c r="AV29" i="1"/>
  <c r="AL29" i="1"/>
  <c r="AB29" i="1"/>
  <c r="R29" i="1"/>
  <c r="BD20" i="1"/>
  <c r="AV20" i="1"/>
  <c r="AL20" i="1"/>
  <c r="AB20" i="1"/>
  <c r="R20" i="1"/>
  <c r="BD19" i="1"/>
  <c r="AV19" i="1"/>
  <c r="AL19" i="1"/>
  <c r="AB19" i="1"/>
  <c r="R19" i="1"/>
  <c r="BD12" i="1"/>
  <c r="AV12" i="1"/>
  <c r="AL12" i="1"/>
  <c r="AB12" i="1"/>
  <c r="R12" i="1"/>
  <c r="BD11" i="1"/>
  <c r="AV11" i="1"/>
  <c r="AL11" i="1"/>
  <c r="AB11" i="1"/>
  <c r="R11" i="1"/>
  <c r="BD10" i="1"/>
  <c r="AV10" i="1"/>
  <c r="AL10" i="1"/>
  <c r="AB10" i="1"/>
  <c r="R10" i="1"/>
  <c r="BD28" i="1"/>
  <c r="AV28" i="1"/>
  <c r="AL28" i="1"/>
  <c r="AB28" i="1"/>
  <c r="R28" i="1"/>
  <c r="BD9" i="1"/>
  <c r="AV9" i="1"/>
  <c r="AL9" i="1"/>
  <c r="AB9" i="1"/>
  <c r="R9" i="1"/>
  <c r="BD18" i="1"/>
  <c r="AV18" i="1"/>
  <c r="AL18" i="1"/>
  <c r="AB18" i="1"/>
  <c r="R18" i="1"/>
  <c r="BD27" i="1"/>
  <c r="AV27" i="1"/>
  <c r="AL27" i="1"/>
  <c r="AB27" i="1"/>
  <c r="R27" i="1"/>
  <c r="BD17" i="1"/>
  <c r="AV17" i="1"/>
  <c r="AL17" i="1"/>
  <c r="AB17" i="1"/>
  <c r="R17" i="1"/>
  <c r="BD26" i="1"/>
  <c r="AV26" i="1"/>
  <c r="AL26" i="1"/>
  <c r="AB26" i="1"/>
  <c r="R26" i="1"/>
  <c r="BD16" i="1"/>
  <c r="AV16" i="1"/>
  <c r="AL16" i="1"/>
  <c r="AB16" i="1"/>
  <c r="R16" i="1"/>
  <c r="BD15" i="1"/>
  <c r="AV15" i="1"/>
  <c r="AL15" i="1"/>
  <c r="AB15" i="1"/>
  <c r="R15" i="1"/>
  <c r="BD25" i="1"/>
  <c r="AV25" i="1"/>
  <c r="AL25" i="1"/>
  <c r="AB25" i="1"/>
  <c r="R25" i="1"/>
  <c r="BD24" i="1"/>
  <c r="AV24" i="1"/>
  <c r="AL24" i="1"/>
  <c r="AB24" i="1"/>
  <c r="R24" i="1"/>
  <c r="BD23" i="1"/>
  <c r="AV23" i="1"/>
  <c r="AL23" i="1"/>
  <c r="AB23" i="1"/>
  <c r="R23" i="1"/>
  <c r="BD8" i="1"/>
  <c r="AV8" i="1"/>
  <c r="AL8" i="1"/>
  <c r="AB8" i="1"/>
  <c r="R8" i="1"/>
  <c r="BD14" i="1"/>
  <c r="AV14" i="1"/>
  <c r="AL14" i="1"/>
  <c r="AB14" i="1"/>
  <c r="R14" i="1"/>
  <c r="BD22" i="1"/>
  <c r="AV22" i="1"/>
  <c r="AL22" i="1"/>
  <c r="AB22" i="1"/>
  <c r="R22" i="1"/>
  <c r="BD21" i="1"/>
  <c r="AV21" i="1"/>
  <c r="AL21" i="1"/>
  <c r="AB21" i="1"/>
  <c r="R21" i="1"/>
  <c r="AW4" i="1"/>
</calcChain>
</file>

<file path=xl/sharedStrings.xml><?xml version="1.0" encoding="utf-8"?>
<sst xmlns="http://schemas.openxmlformats.org/spreadsheetml/2006/main" count="129" uniqueCount="78">
  <si>
    <t>DTF Parameters</t>
  </si>
  <si>
    <t>Lower is better</t>
  </si>
  <si>
    <t>Frontier</t>
  </si>
  <si>
    <t>Worst Performance</t>
  </si>
  <si>
    <t>Worst Performance - Frontier</t>
  </si>
  <si>
    <t>Starting a Business</t>
  </si>
  <si>
    <t>Dealing with Construction Permits</t>
  </si>
  <si>
    <t>Getting Electricity</t>
  </si>
  <si>
    <t>Registering Property</t>
  </si>
  <si>
    <t>Enforcing Contracts</t>
  </si>
  <si>
    <t>City</t>
  </si>
  <si>
    <t>Country</t>
  </si>
  <si>
    <t>Procedures (number) for men</t>
  </si>
  <si>
    <t>DTF Procedures for men</t>
  </si>
  <si>
    <t>Time (days) for men</t>
  </si>
  <si>
    <t>DTF Time for men</t>
  </si>
  <si>
    <t>Cost (% of income per capita) for men</t>
  </si>
  <si>
    <t>DTF Cost for men</t>
  </si>
  <si>
    <t>Procedures (number) for women</t>
  </si>
  <si>
    <t>DTF Procedures for women</t>
  </si>
  <si>
    <t>Time (days) for women</t>
  </si>
  <si>
    <t>DTF Time for women</t>
  </si>
  <si>
    <t>Cost (% of income per capita) for women</t>
  </si>
  <si>
    <t>DTF Cost for women</t>
  </si>
  <si>
    <t>Paid-in Min. Capital (% of income per capita)</t>
  </si>
  <si>
    <t>DTF Paid-in Min.</t>
  </si>
  <si>
    <t xml:space="preserve">Distance to the frontier Starting a Business </t>
  </si>
  <si>
    <t xml:space="preserve">Ease of Starting a Business (RANK) </t>
  </si>
  <si>
    <t>Procedures (number)</t>
  </si>
  <si>
    <t>DTF Procedures</t>
  </si>
  <si>
    <t>Time (days)</t>
  </si>
  <si>
    <t>DTF Time</t>
  </si>
  <si>
    <t>Cost (% of warehouse value)</t>
  </si>
  <si>
    <t>DTF Cost</t>
  </si>
  <si>
    <t>Building Quality Control Index</t>
  </si>
  <si>
    <t>DTF QCI</t>
  </si>
  <si>
    <t>Distance to the frontier
Dealing with construction permits</t>
  </si>
  <si>
    <t>Ease of Dealing with construction permits (RANK)</t>
  </si>
  <si>
    <t>Cost (% of income per capita)</t>
  </si>
  <si>
    <t>Reliability of supply and transparency of tariffs Index</t>
  </si>
  <si>
    <t>DTF Index</t>
  </si>
  <si>
    <t>Distance to the frontier Getting electricity</t>
  </si>
  <si>
    <t>Ease of Getting electricity (RANK)</t>
  </si>
  <si>
    <t>Cost (% of property value)</t>
  </si>
  <si>
    <t>Quality of land administration Index</t>
  </si>
  <si>
    <t>DTF QLAI</t>
  </si>
  <si>
    <t>Distance to the frontier Property</t>
  </si>
  <si>
    <t>Ease of Registering property 
(RANK)</t>
  </si>
  <si>
    <t xml:space="preserve">Quality of judicial processes Index </t>
  </si>
  <si>
    <t>Cost (% of claim)</t>
  </si>
  <si>
    <t>Distance to the frontier Enforcing contracts</t>
  </si>
  <si>
    <t>Ease of Enforcing contracts 
(RANK)</t>
  </si>
  <si>
    <t>Brasov</t>
  </si>
  <si>
    <t>Romania</t>
  </si>
  <si>
    <t>Bucharest</t>
  </si>
  <si>
    <t>Budapest</t>
  </si>
  <si>
    <t>Hungary</t>
  </si>
  <si>
    <t>Burgas</t>
  </si>
  <si>
    <t>Bulgaria</t>
  </si>
  <si>
    <t>Cluj Napoca</t>
  </si>
  <si>
    <t>Constanta</t>
  </si>
  <si>
    <t>Craiova</t>
  </si>
  <si>
    <t>Debrecen</t>
  </si>
  <si>
    <t>Gyor</t>
  </si>
  <si>
    <t>Iasi</t>
  </si>
  <si>
    <t>Miskolc</t>
  </si>
  <si>
    <t>Oradea</t>
  </si>
  <si>
    <t>Pecs</t>
  </si>
  <si>
    <t>Pleven</t>
  </si>
  <si>
    <t>Ploiesti</t>
  </si>
  <si>
    <t>Plovdiv</t>
  </si>
  <si>
    <t>Ruse</t>
  </si>
  <si>
    <t>Sofia</t>
  </si>
  <si>
    <t>Szeged</t>
  </si>
  <si>
    <t>Szekesfehervar</t>
  </si>
  <si>
    <t>Timisoara</t>
  </si>
  <si>
    <t>Varna</t>
  </si>
  <si>
    <t xml:space="preserve">Note:  The DTF measure is normalized to range between 0 and 100, with 100 representing the frontier of best practices (the higher the score, the better).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</si>
</sst>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  <numFmt numFmtId="167" formatCode="0.0000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Border="1" applyAlignment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43" fontId="4" fillId="0" borderId="0" xfId="1" applyFont="1" applyBorder="1" applyAlignment="1">
      <alignment vertical="center"/>
    </xf>
    <xf numFmtId="168" fontId="2" fillId="0" borderId="0" xfId="1" applyNumberFormat="1" applyFont="1" applyBorder="1" applyAlignment="1">
      <alignment vertical="center"/>
    </xf>
    <xf numFmtId="43" fontId="5" fillId="2" borderId="1" xfId="1" applyFont="1" applyFill="1" applyBorder="1" applyAlignment="1" applyProtection="1">
      <alignment horizontal="center" vertical="center" wrapText="1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43" fontId="3" fillId="3" borderId="5" xfId="1" applyFont="1" applyFill="1" applyBorder="1" applyAlignment="1">
      <alignment vertical="center"/>
    </xf>
    <xf numFmtId="0" fontId="3" fillId="4" borderId="0" xfId="2" applyNumberFormat="1" applyFont="1" applyFill="1" applyBorder="1" applyAlignment="1">
      <alignment horizontal="right" vertical="center"/>
    </xf>
    <xf numFmtId="2" fontId="3" fillId="4" borderId="0" xfId="2" applyNumberFormat="1" applyFont="1" applyFill="1" applyBorder="1" applyAlignment="1">
      <alignment horizontal="right" vertical="center"/>
    </xf>
    <xf numFmtId="166" fontId="3" fillId="4" borderId="0" xfId="2" applyNumberFormat="1" applyFont="1" applyFill="1" applyBorder="1" applyAlignment="1">
      <alignment horizontal="right" vertical="center"/>
    </xf>
    <xf numFmtId="2" fontId="3" fillId="3" borderId="0" xfId="1" applyNumberFormat="1" applyFont="1" applyFill="1" applyBorder="1" applyAlignment="1">
      <alignment horizontal="right" vertical="center"/>
    </xf>
    <xf numFmtId="165" fontId="5" fillId="3" borderId="5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>
      <alignment horizontal="right" vertical="center"/>
    </xf>
    <xf numFmtId="166" fontId="3" fillId="4" borderId="0" xfId="1" applyNumberFormat="1" applyFont="1" applyFill="1" applyBorder="1" applyAlignment="1">
      <alignment horizontal="right" vertical="center"/>
    </xf>
    <xf numFmtId="2" fontId="3" fillId="3" borderId="0" xfId="2" applyNumberFormat="1" applyFont="1" applyFill="1" applyBorder="1" applyAlignment="1">
      <alignment horizontal="right" vertical="center"/>
    </xf>
    <xf numFmtId="2" fontId="3" fillId="3" borderId="6" xfId="2" applyNumberFormat="1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Border="1" applyAlignment="1">
      <alignment horizontal="right" vertical="center"/>
    </xf>
    <xf numFmtId="43" fontId="3" fillId="3" borderId="7" xfId="1" applyFont="1" applyFill="1" applyBorder="1" applyAlignment="1">
      <alignment vertical="center"/>
    </xf>
    <xf numFmtId="165" fontId="5" fillId="3" borderId="7" xfId="1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 applyProtection="1">
      <alignment horizontal="center" vertical="center"/>
      <protection locked="0"/>
    </xf>
    <xf numFmtId="43" fontId="5" fillId="2" borderId="3" xfId="1" applyFont="1" applyFill="1" applyBorder="1" applyAlignment="1" applyProtection="1">
      <alignment horizontal="center" vertical="center"/>
      <protection locked="0"/>
    </xf>
    <xf numFmtId="43" fontId="5" fillId="2" borderId="1" xfId="1" applyFont="1" applyFill="1" applyBorder="1" applyAlignment="1" applyProtection="1">
      <alignment horizontal="left" wrapText="1"/>
      <protection locked="0"/>
    </xf>
    <xf numFmtId="43" fontId="5" fillId="2" borderId="2" xfId="1" applyFont="1" applyFill="1" applyBorder="1" applyAlignment="1" applyProtection="1">
      <alignment horizontal="left" wrapText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2962</xdr:rowOff>
    </xdr:from>
    <xdr:to>
      <xdr:col>0</xdr:col>
      <xdr:colOff>0</xdr:colOff>
      <xdr:row>4</xdr:row>
      <xdr:rowOff>196597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A9F5521-623C-4D98-9712-DA58A33EB1F1}"/>
            </a:ext>
          </a:extLst>
        </xdr:cNvPr>
        <xdr:cNvSpPr/>
      </xdr:nvSpPr>
      <xdr:spPr>
        <a:xfrm>
          <a:off x="0" y="2962"/>
          <a:ext cx="0" cy="17458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31"/>
  <sheetViews>
    <sheetView tabSelected="1" topLeftCell="A6" zoomScaleNormal="100" workbookViewId="0">
      <pane xSplit="2" topLeftCell="C1" activePane="topRight" state="frozen"/>
      <selection activeCell="B1" sqref="B1"/>
      <selection pane="topRight" activeCell="A7" sqref="A7"/>
    </sheetView>
  </sheetViews>
  <sheetFormatPr defaultColWidth="11.42578125" defaultRowHeight="14.45" customHeight="1" x14ac:dyDescent="0.25"/>
  <cols>
    <col min="1" max="2" width="19.5703125" style="1" customWidth="1"/>
    <col min="3" max="3" width="11.7109375" style="3" customWidth="1"/>
    <col min="4" max="4" width="11.7109375" style="3" hidden="1" customWidth="1"/>
    <col min="5" max="5" width="11.7109375" style="3" customWidth="1"/>
    <col min="6" max="6" width="11.7109375" style="3" hidden="1" customWidth="1"/>
    <col min="7" max="7" width="11.7109375" style="1" customWidth="1"/>
    <col min="8" max="8" width="11.7109375" style="1" hidden="1" customWidth="1"/>
    <col min="9" max="9" width="11.7109375" style="1" customWidth="1"/>
    <col min="10" max="10" width="11.7109375" style="1" hidden="1" customWidth="1"/>
    <col min="11" max="11" width="11.7109375" style="1" customWidth="1"/>
    <col min="12" max="12" width="11.7109375" style="1" hidden="1" customWidth="1"/>
    <col min="13" max="13" width="11.7109375" style="1" customWidth="1"/>
    <col min="14" max="14" width="11.7109375" style="1" hidden="1" customWidth="1"/>
    <col min="15" max="15" width="11.7109375" style="1" customWidth="1"/>
    <col min="16" max="16" width="11.7109375" style="1" hidden="1" customWidth="1"/>
    <col min="17" max="17" width="11.7109375" style="1" customWidth="1"/>
    <col min="18" max="19" width="11.7109375" style="3" customWidth="1"/>
    <col min="20" max="20" width="11.7109375" style="3" hidden="1" customWidth="1"/>
    <col min="21" max="21" width="11.7109375" style="3" customWidth="1"/>
    <col min="22" max="22" width="11.7109375" style="3" hidden="1" customWidth="1"/>
    <col min="23" max="23" width="11.7109375" style="1" customWidth="1"/>
    <col min="24" max="24" width="11.7109375" style="1" hidden="1" customWidth="1"/>
    <col min="25" max="25" width="11.7109375" style="1" customWidth="1"/>
    <col min="26" max="26" width="11.7109375" style="1" hidden="1" customWidth="1"/>
    <col min="27" max="27" width="11.7109375" style="1" customWidth="1"/>
    <col min="28" max="28" width="11.7109375" style="3" customWidth="1"/>
    <col min="29" max="29" width="11.7109375" style="1" customWidth="1"/>
    <col min="30" max="30" width="11.7109375" style="1" hidden="1" customWidth="1"/>
    <col min="31" max="31" width="11.7109375" style="1" customWidth="1"/>
    <col min="32" max="32" width="11.7109375" style="1" hidden="1" customWidth="1"/>
    <col min="33" max="33" width="11.7109375" style="1" customWidth="1"/>
    <col min="34" max="34" width="11.7109375" style="1" hidden="1" customWidth="1"/>
    <col min="35" max="35" width="11.7109375" style="1" customWidth="1"/>
    <col min="36" max="36" width="11.7109375" style="1" hidden="1" customWidth="1"/>
    <col min="37" max="38" width="11.7109375" style="1" customWidth="1"/>
    <col min="39" max="39" width="11.7109375" style="3" customWidth="1"/>
    <col min="40" max="40" width="11.7109375" style="3" hidden="1" customWidth="1"/>
    <col min="41" max="41" width="11.7109375" style="3" customWidth="1"/>
    <col min="42" max="42" width="11.7109375" style="3" hidden="1" customWidth="1"/>
    <col min="43" max="43" width="11.7109375" style="1" customWidth="1"/>
    <col min="44" max="44" width="11.7109375" style="1" hidden="1" customWidth="1"/>
    <col min="45" max="45" width="11.7109375" style="1" customWidth="1"/>
    <col min="46" max="46" width="11.7109375" style="1" hidden="1" customWidth="1"/>
    <col min="47" max="47" width="11.7109375" style="1" customWidth="1"/>
    <col min="48" max="49" width="11.7109375" style="3" customWidth="1"/>
    <col min="50" max="50" width="11.7109375" style="3" hidden="1" customWidth="1"/>
    <col min="51" max="51" width="11.7109375" style="3" customWidth="1"/>
    <col min="52" max="52" width="11.7109375" style="3" hidden="1" customWidth="1"/>
    <col min="53" max="53" width="11.7109375" style="1" customWidth="1"/>
    <col min="54" max="54" width="11.7109375" style="1" hidden="1" customWidth="1"/>
    <col min="55" max="55" width="11.7109375" style="1" customWidth="1"/>
    <col min="56" max="56" width="11.7109375" style="3" customWidth="1"/>
    <col min="57" max="16384" width="11.42578125" style="4"/>
  </cols>
  <sheetData>
    <row r="1" spans="1:56" ht="14.45" hidden="1" customHeight="1" x14ac:dyDescent="0.25">
      <c r="A1" s="1" t="s">
        <v>0</v>
      </c>
      <c r="C1" s="2" t="s">
        <v>1</v>
      </c>
      <c r="E1" s="2" t="s">
        <v>1</v>
      </c>
      <c r="G1" s="2" t="s">
        <v>1</v>
      </c>
      <c r="I1" s="2" t="s">
        <v>1</v>
      </c>
      <c r="K1" s="2" t="s">
        <v>1</v>
      </c>
      <c r="M1" s="2" t="s">
        <v>1</v>
      </c>
      <c r="O1" s="2" t="s">
        <v>1</v>
      </c>
      <c r="S1" s="2" t="s">
        <v>1</v>
      </c>
      <c r="U1" s="2" t="s">
        <v>1</v>
      </c>
      <c r="W1" s="2" t="s">
        <v>1</v>
      </c>
      <c r="AC1" s="2" t="s">
        <v>1</v>
      </c>
      <c r="AE1" s="2" t="s">
        <v>1</v>
      </c>
      <c r="AG1" s="2" t="s">
        <v>1</v>
      </c>
      <c r="AM1" s="2" t="s">
        <v>1</v>
      </c>
      <c r="AO1" s="2" t="s">
        <v>1</v>
      </c>
      <c r="AQ1" s="2" t="s">
        <v>1</v>
      </c>
      <c r="AW1" s="2" t="s">
        <v>1</v>
      </c>
      <c r="AY1" s="2" t="s">
        <v>1</v>
      </c>
      <c r="BA1" s="2" t="s">
        <v>1</v>
      </c>
      <c r="BB1" s="2"/>
      <c r="BC1" s="2"/>
    </row>
    <row r="2" spans="1:56" ht="14.45" hidden="1" customHeight="1" x14ac:dyDescent="0.25">
      <c r="A2" s="1" t="s">
        <v>2</v>
      </c>
      <c r="C2" s="5">
        <v>1</v>
      </c>
      <c r="D2" s="6"/>
      <c r="E2" s="5">
        <v>0.5</v>
      </c>
      <c r="F2" s="6"/>
      <c r="G2" s="5">
        <v>0</v>
      </c>
      <c r="H2" s="6"/>
      <c r="I2" s="5">
        <v>1</v>
      </c>
      <c r="J2" s="6"/>
      <c r="K2" s="5">
        <v>0.5</v>
      </c>
      <c r="L2" s="6"/>
      <c r="M2" s="5">
        <v>0</v>
      </c>
      <c r="N2" s="6"/>
      <c r="O2" s="5">
        <v>0</v>
      </c>
      <c r="P2" s="6"/>
      <c r="Q2" s="6"/>
      <c r="R2" s="6"/>
      <c r="S2" s="5">
        <v>5</v>
      </c>
      <c r="T2" s="6"/>
      <c r="U2" s="5">
        <v>26</v>
      </c>
      <c r="V2" s="6"/>
      <c r="W2" s="5">
        <v>0</v>
      </c>
      <c r="X2" s="6"/>
      <c r="Y2" s="6"/>
      <c r="Z2" s="6"/>
      <c r="AA2" s="6"/>
      <c r="AB2" s="6"/>
      <c r="AC2" s="5">
        <v>3</v>
      </c>
      <c r="AD2" s="6"/>
      <c r="AE2" s="5">
        <v>18</v>
      </c>
      <c r="AF2" s="6"/>
      <c r="AG2" s="5">
        <v>0</v>
      </c>
      <c r="AH2" s="6"/>
      <c r="AI2" s="6"/>
      <c r="AJ2" s="6"/>
      <c r="AK2" s="6"/>
      <c r="AL2" s="6"/>
      <c r="AM2" s="5">
        <v>1</v>
      </c>
      <c r="AN2" s="6"/>
      <c r="AO2" s="5">
        <v>1</v>
      </c>
      <c r="AP2" s="6"/>
      <c r="AQ2" s="5">
        <v>0</v>
      </c>
      <c r="AR2" s="6"/>
      <c r="AS2" s="6"/>
      <c r="AT2" s="6"/>
      <c r="AU2" s="6"/>
      <c r="AV2" s="6"/>
      <c r="AW2" s="5">
        <v>21</v>
      </c>
      <c r="AX2" s="6"/>
      <c r="AY2" s="5">
        <v>120</v>
      </c>
      <c r="AZ2" s="6"/>
      <c r="BA2" s="5">
        <v>0.1</v>
      </c>
      <c r="BB2" s="7"/>
      <c r="BC2" s="7"/>
    </row>
    <row r="3" spans="1:56" ht="14.45" hidden="1" customHeight="1" x14ac:dyDescent="0.25">
      <c r="A3" s="1" t="s">
        <v>3</v>
      </c>
      <c r="C3" s="5">
        <v>18</v>
      </c>
      <c r="D3" s="6"/>
      <c r="E3" s="5">
        <v>100</v>
      </c>
      <c r="F3" s="6"/>
      <c r="G3" s="5">
        <v>200</v>
      </c>
      <c r="H3" s="6"/>
      <c r="I3" s="5">
        <v>18</v>
      </c>
      <c r="J3" s="6"/>
      <c r="K3" s="5">
        <v>100</v>
      </c>
      <c r="L3" s="6"/>
      <c r="M3" s="5">
        <v>200</v>
      </c>
      <c r="N3" s="6"/>
      <c r="O3" s="5">
        <v>400</v>
      </c>
      <c r="P3" s="6"/>
      <c r="Q3" s="6"/>
      <c r="R3" s="6"/>
      <c r="S3" s="5">
        <v>30</v>
      </c>
      <c r="T3" s="6"/>
      <c r="U3" s="5">
        <v>373</v>
      </c>
      <c r="V3" s="6"/>
      <c r="W3" s="5">
        <v>20</v>
      </c>
      <c r="X3" s="6"/>
      <c r="Y3" s="6"/>
      <c r="Z3" s="6"/>
      <c r="AA3" s="6"/>
      <c r="AB3" s="6"/>
      <c r="AC3" s="5">
        <v>9</v>
      </c>
      <c r="AD3" s="6"/>
      <c r="AE3" s="5">
        <v>248</v>
      </c>
      <c r="AF3" s="6"/>
      <c r="AG3" s="5">
        <v>8100</v>
      </c>
      <c r="AH3" s="6"/>
      <c r="AI3" s="6"/>
      <c r="AJ3" s="6"/>
      <c r="AK3" s="6"/>
      <c r="AL3" s="6"/>
      <c r="AM3" s="5">
        <v>13</v>
      </c>
      <c r="AN3" s="6"/>
      <c r="AO3" s="5">
        <v>210</v>
      </c>
      <c r="AP3" s="6"/>
      <c r="AQ3" s="5">
        <v>15</v>
      </c>
      <c r="AR3" s="6"/>
      <c r="AS3" s="6"/>
      <c r="AT3" s="6"/>
      <c r="AU3" s="6"/>
      <c r="AV3" s="6"/>
      <c r="AW3" s="5">
        <v>53</v>
      </c>
      <c r="AX3" s="6"/>
      <c r="AY3" s="5">
        <v>1340</v>
      </c>
      <c r="AZ3" s="6"/>
      <c r="BA3" s="5">
        <v>89</v>
      </c>
      <c r="BB3" s="7"/>
      <c r="BC3" s="7"/>
    </row>
    <row r="4" spans="1:56" ht="14.45" hidden="1" customHeight="1" x14ac:dyDescent="0.25">
      <c r="A4" s="1" t="s">
        <v>4</v>
      </c>
      <c r="C4" s="5">
        <f>C3-C2</f>
        <v>17</v>
      </c>
      <c r="D4" s="6"/>
      <c r="E4" s="5">
        <f>E3-E2</f>
        <v>99.5</v>
      </c>
      <c r="F4" s="6"/>
      <c r="G4" s="5">
        <f>G3-G2</f>
        <v>200</v>
      </c>
      <c r="H4" s="6"/>
      <c r="I4" s="5">
        <f>I3-I2</f>
        <v>17</v>
      </c>
      <c r="J4" s="6"/>
      <c r="K4" s="5">
        <f>K3-K2</f>
        <v>99.5</v>
      </c>
      <c r="L4" s="6"/>
      <c r="M4" s="5">
        <f>M3-M2</f>
        <v>200</v>
      </c>
      <c r="N4" s="6"/>
      <c r="O4" s="5">
        <f>O3-O2</f>
        <v>400</v>
      </c>
      <c r="P4" s="6"/>
      <c r="Q4" s="6"/>
      <c r="R4" s="6"/>
      <c r="S4" s="5">
        <f>S3-S2</f>
        <v>25</v>
      </c>
      <c r="T4" s="6"/>
      <c r="U4" s="5">
        <f>U3-U2</f>
        <v>347</v>
      </c>
      <c r="V4" s="6"/>
      <c r="W4" s="5">
        <f>W3-W2</f>
        <v>20</v>
      </c>
      <c r="X4" s="6"/>
      <c r="Y4" s="6"/>
      <c r="Z4" s="6"/>
      <c r="AA4" s="6"/>
      <c r="AB4" s="6"/>
      <c r="AC4" s="5">
        <f>AC3-AC2</f>
        <v>6</v>
      </c>
      <c r="AD4" s="6"/>
      <c r="AE4" s="5">
        <f>AE3-AE2</f>
        <v>230</v>
      </c>
      <c r="AF4" s="6"/>
      <c r="AG4" s="5">
        <f>AG3-AG2</f>
        <v>8100</v>
      </c>
      <c r="AH4" s="6"/>
      <c r="AI4" s="6"/>
      <c r="AJ4" s="6"/>
      <c r="AK4" s="6"/>
      <c r="AL4" s="6"/>
      <c r="AM4" s="5">
        <f>AM3-AM2</f>
        <v>12</v>
      </c>
      <c r="AN4" s="6"/>
      <c r="AO4" s="5">
        <f>AO3-AO2</f>
        <v>209</v>
      </c>
      <c r="AP4" s="6"/>
      <c r="AQ4" s="5">
        <f>AQ3-AQ2</f>
        <v>15</v>
      </c>
      <c r="AR4" s="6"/>
      <c r="AS4" s="6"/>
      <c r="AT4" s="6"/>
      <c r="AU4" s="6"/>
      <c r="AV4" s="6"/>
      <c r="AW4" s="5">
        <f>AW3-AW2</f>
        <v>32</v>
      </c>
      <c r="AX4" s="6"/>
      <c r="AY4" s="5">
        <f>AY3-AY2</f>
        <v>1220</v>
      </c>
      <c r="AZ4" s="6"/>
      <c r="BA4" s="5">
        <f>BA3-BA2</f>
        <v>88.9</v>
      </c>
      <c r="BB4" s="7"/>
      <c r="BC4" s="7"/>
    </row>
    <row r="5" spans="1:56" ht="14.45" hidden="1" customHeight="1" x14ac:dyDescent="0.25">
      <c r="AC5" s="3"/>
      <c r="AD5" s="3"/>
      <c r="AE5" s="3"/>
      <c r="AF5" s="3"/>
      <c r="AL5" s="3"/>
      <c r="AQ5" s="3"/>
      <c r="AR5" s="3"/>
      <c r="AS5" s="3"/>
      <c r="AT5" s="3"/>
      <c r="AU5" s="3"/>
      <c r="AW5" s="8"/>
      <c r="AX5" s="1"/>
      <c r="AY5" s="9"/>
      <c r="AZ5" s="9"/>
    </row>
    <row r="6" spans="1:56" ht="27" customHeight="1" x14ac:dyDescent="0.2">
      <c r="A6" s="32"/>
      <c r="B6" s="33"/>
      <c r="C6" s="30" t="s">
        <v>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0" t="s">
        <v>6</v>
      </c>
      <c r="T6" s="31"/>
      <c r="U6" s="31"/>
      <c r="V6" s="31"/>
      <c r="W6" s="31"/>
      <c r="X6" s="31"/>
      <c r="Y6" s="31"/>
      <c r="Z6" s="31"/>
      <c r="AA6" s="31"/>
      <c r="AB6" s="31"/>
      <c r="AC6" s="30" t="s">
        <v>7</v>
      </c>
      <c r="AD6" s="31"/>
      <c r="AE6" s="31"/>
      <c r="AF6" s="31"/>
      <c r="AG6" s="31"/>
      <c r="AH6" s="31"/>
      <c r="AI6" s="31"/>
      <c r="AJ6" s="31"/>
      <c r="AK6" s="31"/>
      <c r="AL6" s="31"/>
      <c r="AM6" s="30" t="s">
        <v>8</v>
      </c>
      <c r="AN6" s="31"/>
      <c r="AO6" s="31"/>
      <c r="AP6" s="31"/>
      <c r="AQ6" s="31"/>
      <c r="AR6" s="31"/>
      <c r="AS6" s="31"/>
      <c r="AT6" s="31"/>
      <c r="AU6" s="31"/>
      <c r="AV6" s="31"/>
      <c r="AW6" s="30" t="s">
        <v>9</v>
      </c>
      <c r="AX6" s="31"/>
      <c r="AY6" s="31"/>
      <c r="AZ6" s="31"/>
      <c r="BA6" s="31"/>
      <c r="BB6" s="31"/>
      <c r="BC6" s="31"/>
      <c r="BD6" s="31"/>
    </row>
    <row r="7" spans="1:56" s="14" customFormat="1" ht="83.25" customHeight="1" x14ac:dyDescent="0.25">
      <c r="A7" s="10" t="s">
        <v>10</v>
      </c>
      <c r="B7" s="11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23</v>
      </c>
      <c r="O7" s="12" t="s">
        <v>24</v>
      </c>
      <c r="P7" s="12" t="s">
        <v>25</v>
      </c>
      <c r="Q7" s="12" t="s">
        <v>26</v>
      </c>
      <c r="R7" s="12" t="s">
        <v>27</v>
      </c>
      <c r="S7" s="12" t="s">
        <v>28</v>
      </c>
      <c r="T7" s="12" t="s">
        <v>29</v>
      </c>
      <c r="U7" s="12" t="s">
        <v>30</v>
      </c>
      <c r="V7" s="12" t="s">
        <v>31</v>
      </c>
      <c r="W7" s="12" t="s">
        <v>32</v>
      </c>
      <c r="X7" s="12" t="s">
        <v>33</v>
      </c>
      <c r="Y7" s="12" t="s">
        <v>34</v>
      </c>
      <c r="Z7" s="12" t="s">
        <v>35</v>
      </c>
      <c r="AA7" s="12" t="s">
        <v>36</v>
      </c>
      <c r="AB7" s="12" t="s">
        <v>37</v>
      </c>
      <c r="AC7" s="12" t="s">
        <v>28</v>
      </c>
      <c r="AD7" s="12" t="s">
        <v>29</v>
      </c>
      <c r="AE7" s="12" t="s">
        <v>30</v>
      </c>
      <c r="AF7" s="12" t="s">
        <v>31</v>
      </c>
      <c r="AG7" s="12" t="s">
        <v>38</v>
      </c>
      <c r="AH7" s="12" t="s">
        <v>33</v>
      </c>
      <c r="AI7" s="13" t="s">
        <v>39</v>
      </c>
      <c r="AJ7" s="13" t="s">
        <v>40</v>
      </c>
      <c r="AK7" s="13" t="s">
        <v>41</v>
      </c>
      <c r="AL7" s="13" t="s">
        <v>42</v>
      </c>
      <c r="AM7" s="12" t="s">
        <v>28</v>
      </c>
      <c r="AN7" s="12" t="s">
        <v>29</v>
      </c>
      <c r="AO7" s="12" t="s">
        <v>30</v>
      </c>
      <c r="AP7" s="12" t="s">
        <v>31</v>
      </c>
      <c r="AQ7" s="12" t="s">
        <v>43</v>
      </c>
      <c r="AR7" s="12" t="s">
        <v>33</v>
      </c>
      <c r="AS7" s="12" t="s">
        <v>44</v>
      </c>
      <c r="AT7" s="12" t="s">
        <v>45</v>
      </c>
      <c r="AU7" s="13" t="s">
        <v>46</v>
      </c>
      <c r="AV7" s="13" t="s">
        <v>47</v>
      </c>
      <c r="AW7" s="12" t="s">
        <v>48</v>
      </c>
      <c r="AX7" s="12" t="s">
        <v>40</v>
      </c>
      <c r="AY7" s="12" t="s">
        <v>30</v>
      </c>
      <c r="AZ7" s="12" t="s">
        <v>31</v>
      </c>
      <c r="BA7" s="12" t="s">
        <v>49</v>
      </c>
      <c r="BB7" s="12" t="s">
        <v>33</v>
      </c>
      <c r="BC7" s="12" t="s">
        <v>50</v>
      </c>
      <c r="BD7" s="12" t="s">
        <v>51</v>
      </c>
    </row>
    <row r="8" spans="1:56" ht="14.45" customHeight="1" x14ac:dyDescent="0.25">
      <c r="A8" s="15" t="s">
        <v>57</v>
      </c>
      <c r="B8" s="16" t="s">
        <v>58</v>
      </c>
      <c r="C8" s="17">
        <v>5</v>
      </c>
      <c r="D8" s="18">
        <f t="shared" ref="D8:D29" si="0">(IF(C8=-1,0,(IF(C8&gt;C$3,0,IF(C8&lt;C$2,1,((C$3-C8)/C$4))))))*100</f>
        <v>76.470588235294116</v>
      </c>
      <c r="E8" s="19">
        <v>16</v>
      </c>
      <c r="F8" s="18">
        <f t="shared" ref="F8:F29" si="1">(IF(E8=-1,0,(IF(E8&gt;E$3,0,IF(E8&lt;E$2,1,((E$3-E8)/E$4))))))*100</f>
        <v>84.422110552763812</v>
      </c>
      <c r="G8" s="19">
        <v>1.3438957319259792</v>
      </c>
      <c r="H8" s="18">
        <f t="shared" ref="H8:H29" si="2">(IF(G8=-1,0,(IF(G8&gt;G$3,0,IF(G8&lt;G$2,1,((G$3-G8)/G$4))))))*100</f>
        <v>99.328052134037009</v>
      </c>
      <c r="I8" s="17">
        <v>5</v>
      </c>
      <c r="J8" s="18">
        <f t="shared" ref="J8:J29" si="3">(IF(I8=-1,0,(IF(I8&gt;I$3,0,IF(I8&lt;I$2,1,((I$3-I8)/I$4))))))*100</f>
        <v>76.470588235294116</v>
      </c>
      <c r="K8" s="19">
        <v>16</v>
      </c>
      <c r="L8" s="18">
        <f t="shared" ref="L8:L29" si="4">(IF(K8=-1,0,(IF(K8&gt;K$3,0,IF(K8&lt;K$2,1,((K$3-K8)/K$4))))))*100</f>
        <v>84.422110552763812</v>
      </c>
      <c r="M8" s="19">
        <v>1.3438957319259792</v>
      </c>
      <c r="N8" s="18">
        <f t="shared" ref="N8:N29" si="5">(IF(M8=-1,0,(IF(M8&gt;M$3,0,IF(M8&lt;M$2,1,((M$3-M8)/M$4))))))*100</f>
        <v>99.328052134037009</v>
      </c>
      <c r="O8" s="19">
        <v>1.3850415512465375E-2</v>
      </c>
      <c r="P8" s="18">
        <f t="shared" ref="P8:P29" si="6">(IF(O8=-1,0,(IF(O8&gt;O$3,0,IF(O8&lt;O$2,1,((O$3-O8)/O$4))))))*100</f>
        <v>99.99653739612188</v>
      </c>
      <c r="Q8" s="20">
        <f t="shared" ref="Q8:Q29" si="7">ROUND(25%*P8+12.5%*D8+12.5%*F8+12.5%*H8+12.5%*J8+12.5%*L8+12.5%*N8,2)</f>
        <v>90.05</v>
      </c>
      <c r="R8" s="21">
        <f t="shared" ref="R8:R29" si="8">RANK(Q8,Q$8:Q$29)</f>
        <v>3</v>
      </c>
      <c r="S8" s="22">
        <v>19</v>
      </c>
      <c r="T8" s="18">
        <f t="shared" ref="T8:T29" si="9">(IF(S8=-1,0,(IF(S8&gt;S$3,0,IF(S8&lt;S$2,1,((S$3-S8)/S$4))))))*100</f>
        <v>44</v>
      </c>
      <c r="U8" s="23">
        <v>133</v>
      </c>
      <c r="V8" s="18">
        <f t="shared" ref="V8:V29" si="10">(IF(U8=-1,0,(IF(U8&gt;U$3,0,IF(U8&lt;U$2,1,((U$3-U8)/U$4))))))*100</f>
        <v>69.164265129683002</v>
      </c>
      <c r="W8" s="23">
        <v>4.5816093292820481</v>
      </c>
      <c r="X8" s="18">
        <f t="shared" ref="X8:X29" si="11">(IF(W8=-1,0,(IF(W8&gt;W$3,0,IF(W8&lt;W$2,1,((W$3-W8)/W$4))))))*100</f>
        <v>77.091953353589759</v>
      </c>
      <c r="Y8" s="17">
        <v>13</v>
      </c>
      <c r="Z8" s="18">
        <f t="shared" ref="Z8:Z29" si="12">IF(Y8="No Practice", 0, Y8/15*100)</f>
        <v>86.666666666666671</v>
      </c>
      <c r="AA8" s="24">
        <f t="shared" ref="AA8:AA29" si="13">ROUND(AVERAGE(T8,V8,X8,Z8),2)</f>
        <v>69.23</v>
      </c>
      <c r="AB8" s="21">
        <f t="shared" ref="AB8:AB29" si="14">RANK(AA8,AA$8:AA$29)</f>
        <v>11</v>
      </c>
      <c r="AC8" s="22">
        <v>5</v>
      </c>
      <c r="AD8" s="18">
        <f t="shared" ref="AD8:AD29" si="15">(IF(AC8=-1,0,(IF(AC8&gt;AC$3,0,IF(AC8&lt;AC$2,1,((AC$3-AC8)/AC$4))))))*100</f>
        <v>66.666666666666657</v>
      </c>
      <c r="AE8" s="23">
        <v>227</v>
      </c>
      <c r="AF8" s="18">
        <f t="shared" ref="AF8:AF29" si="16">(IF(AE8=-1,0,(IF(AE8&gt;AE$3,0,IF(AE8&lt;AE$2,1,((AE$3-AE8)/AE$4))))))*100</f>
        <v>9.1304347826086953</v>
      </c>
      <c r="AG8" s="23">
        <v>107.06730593303828</v>
      </c>
      <c r="AH8" s="18">
        <f t="shared" ref="AH8:AH29" si="17">(IF(AG8=-1,0,(IF(AG8&gt;AG$3,0,IF(AG8&lt;AG$2,1,((AG$3-AG8)/AG$4))))))*100</f>
        <v>98.678181408234096</v>
      </c>
      <c r="AI8" s="17">
        <v>7</v>
      </c>
      <c r="AJ8" s="18">
        <f t="shared" ref="AJ8:AJ29" si="18">+IF(AI8="No Practice",0,AI8/8)*100</f>
        <v>87.5</v>
      </c>
      <c r="AK8" s="25">
        <f t="shared" ref="AK8:AK29" si="19">ROUND(AVERAGE(AD8,AF8,AH8,AJ8),2)</f>
        <v>65.489999999999995</v>
      </c>
      <c r="AL8" s="21">
        <f t="shared" ref="AL8:AL29" si="20">RANK(AK8,AK$8:AK$29)</f>
        <v>3</v>
      </c>
      <c r="AM8" s="26">
        <v>8</v>
      </c>
      <c r="AN8" s="18">
        <f t="shared" ref="AN8:AN29" si="21">(IF(AM8=-1,0,(IF(AM8&gt;AM$3,0,IF(AM8&lt;AM$2,1,((AM$3-AM8)/AM$4))))))*100</f>
        <v>41.666666666666671</v>
      </c>
      <c r="AO8" s="27">
        <v>14</v>
      </c>
      <c r="AP8" s="18">
        <f t="shared" ref="AP8:AP29" si="22">(IF(AO8=-1,0,(IF(AO8&gt;AO$3,0,IF(AO8&lt;AO$2,1,((AO$3-AO8)/AO$4))))))*100</f>
        <v>93.779904306220089</v>
      </c>
      <c r="AQ8" s="23">
        <v>2.9164972672657528</v>
      </c>
      <c r="AR8" s="18">
        <f t="shared" ref="AR8:AR29" si="23">(IF(AQ8=-1,0,(IF(AQ8&gt;AQ$3,0,IF(AQ8&lt;AQ$2,1,((AQ$3-AQ8)/AQ$4))))))*100</f>
        <v>80.556684884894977</v>
      </c>
      <c r="AS8" s="17">
        <v>20</v>
      </c>
      <c r="AT8" s="18">
        <f t="shared" ref="AT8:AT29" si="24">+IF(AS8="No Practice",0,AS8/30)*100</f>
        <v>66.666666666666657</v>
      </c>
      <c r="AU8" s="24">
        <f t="shared" ref="AU8:AU29" si="25">ROUND(AVERAGE(AN8,AP8,AR8,AT8),2)</f>
        <v>70.67</v>
      </c>
      <c r="AV8" s="21">
        <f t="shared" ref="AV8:AV29" si="26">RANK(AU8,AU$8:AU$29)</f>
        <v>18</v>
      </c>
      <c r="AW8" s="19">
        <v>10</v>
      </c>
      <c r="AX8" s="18">
        <f t="shared" ref="AX8:AX29" si="27">AW8/18*100</f>
        <v>55.555555555555557</v>
      </c>
      <c r="AY8" s="19">
        <v>361</v>
      </c>
      <c r="AZ8" s="18">
        <f t="shared" ref="AZ8:AZ29" si="28">(IF(AY8=-1,0,(IF(AY8&gt;AY$3,0,IF(AY8&lt;AY$2,1,((AY$3-AY8)/AY$4))))))*100</f>
        <v>80.245901639344268</v>
      </c>
      <c r="BA8" s="19">
        <v>15.9</v>
      </c>
      <c r="BB8" s="18">
        <f t="shared" ref="BB8:BB29" si="29">(IF(BA8=-1,0,(IF(BA8&gt;BA$3,0,IF(BA8&lt;BA$2,1,((BA$3-BA8)/BA$4))))))*100</f>
        <v>82.227221597300328</v>
      </c>
      <c r="BC8" s="24">
        <f t="shared" ref="BC8:BC29" si="30">ROUND(AVERAGE(AX8,AZ8,BB8),2)</f>
        <v>72.680000000000007</v>
      </c>
      <c r="BD8" s="21">
        <f t="shared" ref="BD8:BD29" si="31">RANK(BC8,BC$8:BC$29)</f>
        <v>15</v>
      </c>
    </row>
    <row r="9" spans="1:56" ht="14.45" customHeight="1" x14ac:dyDescent="0.25">
      <c r="A9" s="15" t="s">
        <v>68</v>
      </c>
      <c r="B9" s="28" t="s">
        <v>58</v>
      </c>
      <c r="C9" s="17">
        <v>5</v>
      </c>
      <c r="D9" s="18">
        <f t="shared" si="0"/>
        <v>76.470588235294116</v>
      </c>
      <c r="E9" s="19">
        <v>14</v>
      </c>
      <c r="F9" s="18">
        <f t="shared" si="1"/>
        <v>86.4321608040201</v>
      </c>
      <c r="G9" s="19">
        <v>1.8207619593835846</v>
      </c>
      <c r="H9" s="18">
        <f t="shared" si="2"/>
        <v>99.089619020308206</v>
      </c>
      <c r="I9" s="17">
        <v>5</v>
      </c>
      <c r="J9" s="18">
        <f t="shared" si="3"/>
        <v>76.470588235294116</v>
      </c>
      <c r="K9" s="19">
        <v>14</v>
      </c>
      <c r="L9" s="18">
        <f t="shared" si="4"/>
        <v>86.4321608040201</v>
      </c>
      <c r="M9" s="19">
        <v>1.8207619593835846</v>
      </c>
      <c r="N9" s="18">
        <f t="shared" si="5"/>
        <v>99.089619020308206</v>
      </c>
      <c r="O9" s="19">
        <v>1.3850415512465375E-2</v>
      </c>
      <c r="P9" s="18">
        <f t="shared" si="6"/>
        <v>99.99653739612188</v>
      </c>
      <c r="Q9" s="20">
        <f t="shared" si="7"/>
        <v>90.5</v>
      </c>
      <c r="R9" s="29">
        <f t="shared" si="8"/>
        <v>2</v>
      </c>
      <c r="S9" s="22">
        <v>18</v>
      </c>
      <c r="T9" s="18">
        <f t="shared" si="9"/>
        <v>48</v>
      </c>
      <c r="U9" s="23">
        <v>152</v>
      </c>
      <c r="V9" s="18">
        <f t="shared" si="10"/>
        <v>63.68876080691642</v>
      </c>
      <c r="W9" s="23">
        <v>2.1388195946847448</v>
      </c>
      <c r="X9" s="18">
        <f t="shared" si="11"/>
        <v>89.305902026576277</v>
      </c>
      <c r="Y9" s="17">
        <v>13</v>
      </c>
      <c r="Z9" s="18">
        <f t="shared" si="12"/>
        <v>86.666666666666671</v>
      </c>
      <c r="AA9" s="24">
        <f t="shared" si="13"/>
        <v>71.92</v>
      </c>
      <c r="AB9" s="29">
        <f t="shared" si="14"/>
        <v>8</v>
      </c>
      <c r="AC9" s="22">
        <v>6</v>
      </c>
      <c r="AD9" s="18">
        <f t="shared" si="15"/>
        <v>50</v>
      </c>
      <c r="AE9" s="23">
        <v>258</v>
      </c>
      <c r="AF9" s="18">
        <f t="shared" si="16"/>
        <v>0</v>
      </c>
      <c r="AG9" s="23">
        <v>516.26768966456723</v>
      </c>
      <c r="AH9" s="18">
        <f t="shared" si="17"/>
        <v>93.626324818955965</v>
      </c>
      <c r="AI9" s="17">
        <v>6</v>
      </c>
      <c r="AJ9" s="18">
        <f t="shared" si="18"/>
        <v>75</v>
      </c>
      <c r="AK9" s="24">
        <f t="shared" si="19"/>
        <v>54.66</v>
      </c>
      <c r="AL9" s="29">
        <f t="shared" si="20"/>
        <v>13</v>
      </c>
      <c r="AM9" s="26">
        <v>8</v>
      </c>
      <c r="AN9" s="18">
        <f t="shared" si="21"/>
        <v>41.666666666666671</v>
      </c>
      <c r="AO9" s="27">
        <v>11</v>
      </c>
      <c r="AP9" s="18">
        <f t="shared" si="22"/>
        <v>95.215311004784681</v>
      </c>
      <c r="AQ9" s="23">
        <v>3.2656302377612847</v>
      </c>
      <c r="AR9" s="18">
        <f t="shared" si="23"/>
        <v>78.229131748258112</v>
      </c>
      <c r="AS9" s="17">
        <v>20</v>
      </c>
      <c r="AT9" s="18">
        <f t="shared" si="24"/>
        <v>66.666666666666657</v>
      </c>
      <c r="AU9" s="24">
        <f t="shared" si="25"/>
        <v>70.44</v>
      </c>
      <c r="AV9" s="29">
        <f t="shared" si="26"/>
        <v>19</v>
      </c>
      <c r="AW9" s="19">
        <v>10</v>
      </c>
      <c r="AX9" s="18">
        <f t="shared" si="27"/>
        <v>55.555555555555557</v>
      </c>
      <c r="AY9" s="19">
        <v>289</v>
      </c>
      <c r="AZ9" s="18">
        <f t="shared" si="28"/>
        <v>86.147540983606547</v>
      </c>
      <c r="BA9" s="19">
        <v>18.600000000000001</v>
      </c>
      <c r="BB9" s="18">
        <f t="shared" si="29"/>
        <v>79.190101237345331</v>
      </c>
      <c r="BC9" s="24">
        <f t="shared" si="30"/>
        <v>73.63</v>
      </c>
      <c r="BD9" s="29">
        <f t="shared" si="31"/>
        <v>12</v>
      </c>
    </row>
    <row r="10" spans="1:56" ht="14.45" customHeight="1" x14ac:dyDescent="0.25">
      <c r="A10" s="15" t="s">
        <v>70</v>
      </c>
      <c r="B10" s="28" t="s">
        <v>58</v>
      </c>
      <c r="C10" s="17">
        <v>5</v>
      </c>
      <c r="D10" s="18">
        <f t="shared" si="0"/>
        <v>76.470588235294116</v>
      </c>
      <c r="E10" s="19">
        <v>16</v>
      </c>
      <c r="F10" s="18">
        <f t="shared" si="1"/>
        <v>84.422110552763812</v>
      </c>
      <c r="G10" s="19">
        <v>1.3438957319259792</v>
      </c>
      <c r="H10" s="18">
        <f t="shared" si="2"/>
        <v>99.328052134037009</v>
      </c>
      <c r="I10" s="17">
        <v>5</v>
      </c>
      <c r="J10" s="18">
        <f t="shared" si="3"/>
        <v>76.470588235294116</v>
      </c>
      <c r="K10" s="19">
        <v>16</v>
      </c>
      <c r="L10" s="18">
        <f t="shared" si="4"/>
        <v>84.422110552763812</v>
      </c>
      <c r="M10" s="19">
        <v>1.3438957319259792</v>
      </c>
      <c r="N10" s="18">
        <f t="shared" si="5"/>
        <v>99.328052134037009</v>
      </c>
      <c r="O10" s="19">
        <v>1.3850415512465375E-2</v>
      </c>
      <c r="P10" s="18">
        <f t="shared" si="6"/>
        <v>99.99653739612188</v>
      </c>
      <c r="Q10" s="20">
        <f t="shared" si="7"/>
        <v>90.05</v>
      </c>
      <c r="R10" s="29">
        <f t="shared" si="8"/>
        <v>3</v>
      </c>
      <c r="S10" s="22">
        <v>20</v>
      </c>
      <c r="T10" s="18">
        <f t="shared" si="9"/>
        <v>40</v>
      </c>
      <c r="U10" s="23">
        <v>162</v>
      </c>
      <c r="V10" s="18">
        <f t="shared" si="10"/>
        <v>60.80691642651297</v>
      </c>
      <c r="W10" s="23">
        <v>2.8567599077417638</v>
      </c>
      <c r="X10" s="18">
        <f t="shared" si="11"/>
        <v>85.71620046129118</v>
      </c>
      <c r="Y10" s="17">
        <v>13</v>
      </c>
      <c r="Z10" s="18">
        <f t="shared" si="12"/>
        <v>86.666666666666671</v>
      </c>
      <c r="AA10" s="24">
        <f t="shared" si="13"/>
        <v>68.3</v>
      </c>
      <c r="AB10" s="29">
        <f t="shared" si="14"/>
        <v>12</v>
      </c>
      <c r="AC10" s="22">
        <v>5</v>
      </c>
      <c r="AD10" s="18">
        <f t="shared" si="15"/>
        <v>66.666666666666657</v>
      </c>
      <c r="AE10" s="23">
        <v>231</v>
      </c>
      <c r="AF10" s="18">
        <f t="shared" si="16"/>
        <v>7.3913043478260869</v>
      </c>
      <c r="AG10" s="23">
        <v>107.06730593303828</v>
      </c>
      <c r="AH10" s="18">
        <f t="shared" si="17"/>
        <v>98.678181408234096</v>
      </c>
      <c r="AI10" s="17">
        <v>7</v>
      </c>
      <c r="AJ10" s="18">
        <f t="shared" si="18"/>
        <v>87.5</v>
      </c>
      <c r="AK10" s="24">
        <f t="shared" si="19"/>
        <v>65.06</v>
      </c>
      <c r="AL10" s="29">
        <f t="shared" si="20"/>
        <v>5</v>
      </c>
      <c r="AM10" s="26">
        <v>8</v>
      </c>
      <c r="AN10" s="18">
        <f t="shared" si="21"/>
        <v>41.666666666666671</v>
      </c>
      <c r="AO10" s="27">
        <v>16</v>
      </c>
      <c r="AP10" s="18">
        <f t="shared" si="22"/>
        <v>92.822966507177028</v>
      </c>
      <c r="AQ10" s="23">
        <v>2.9164972672657528</v>
      </c>
      <c r="AR10" s="18">
        <f t="shared" si="23"/>
        <v>80.556684884894977</v>
      </c>
      <c r="AS10" s="17">
        <v>19</v>
      </c>
      <c r="AT10" s="18">
        <f t="shared" si="24"/>
        <v>63.333333333333329</v>
      </c>
      <c r="AU10" s="24">
        <f t="shared" si="25"/>
        <v>69.59</v>
      </c>
      <c r="AV10" s="29">
        <f t="shared" si="26"/>
        <v>21</v>
      </c>
      <c r="AW10" s="19">
        <v>11.5</v>
      </c>
      <c r="AX10" s="18">
        <f t="shared" si="27"/>
        <v>63.888888888888886</v>
      </c>
      <c r="AY10" s="19">
        <v>440</v>
      </c>
      <c r="AZ10" s="18">
        <f t="shared" si="28"/>
        <v>73.770491803278688</v>
      </c>
      <c r="BA10" s="19">
        <v>18.399999999999999</v>
      </c>
      <c r="BB10" s="18">
        <f t="shared" si="29"/>
        <v>79.415073115860508</v>
      </c>
      <c r="BC10" s="24">
        <f t="shared" si="30"/>
        <v>72.36</v>
      </c>
      <c r="BD10" s="29">
        <f t="shared" si="31"/>
        <v>17</v>
      </c>
    </row>
    <row r="11" spans="1:56" ht="14.45" customHeight="1" x14ac:dyDescent="0.25">
      <c r="A11" s="15" t="s">
        <v>71</v>
      </c>
      <c r="B11" s="28" t="s">
        <v>58</v>
      </c>
      <c r="C11" s="17">
        <v>6</v>
      </c>
      <c r="D11" s="18">
        <f t="shared" si="0"/>
        <v>70.588235294117652</v>
      </c>
      <c r="E11" s="19">
        <v>17</v>
      </c>
      <c r="F11" s="18">
        <f t="shared" si="1"/>
        <v>83.417085427135675</v>
      </c>
      <c r="G11" s="19">
        <v>1.3438957319259792</v>
      </c>
      <c r="H11" s="18">
        <f t="shared" si="2"/>
        <v>99.328052134037009</v>
      </c>
      <c r="I11" s="17">
        <v>6</v>
      </c>
      <c r="J11" s="18">
        <f t="shared" si="3"/>
        <v>70.588235294117652</v>
      </c>
      <c r="K11" s="19">
        <v>17</v>
      </c>
      <c r="L11" s="18">
        <f t="shared" si="4"/>
        <v>83.417085427135675</v>
      </c>
      <c r="M11" s="19">
        <v>1.3438957319259792</v>
      </c>
      <c r="N11" s="18">
        <f t="shared" si="5"/>
        <v>99.328052134037009</v>
      </c>
      <c r="O11" s="19">
        <v>1.3850415512465375E-2</v>
      </c>
      <c r="P11" s="18">
        <f t="shared" si="6"/>
        <v>99.99653739612188</v>
      </c>
      <c r="Q11" s="20">
        <f t="shared" si="7"/>
        <v>88.33</v>
      </c>
      <c r="R11" s="29">
        <f t="shared" si="8"/>
        <v>11</v>
      </c>
      <c r="S11" s="22">
        <v>18</v>
      </c>
      <c r="T11" s="18">
        <f t="shared" si="9"/>
        <v>48</v>
      </c>
      <c r="U11" s="23">
        <v>165</v>
      </c>
      <c r="V11" s="18">
        <f t="shared" si="10"/>
        <v>59.942363112391931</v>
      </c>
      <c r="W11" s="23">
        <v>1.8523148971101973</v>
      </c>
      <c r="X11" s="18">
        <f t="shared" si="11"/>
        <v>90.73842551444902</v>
      </c>
      <c r="Y11" s="17">
        <v>13</v>
      </c>
      <c r="Z11" s="18">
        <f t="shared" si="12"/>
        <v>86.666666666666671</v>
      </c>
      <c r="AA11" s="24">
        <f t="shared" si="13"/>
        <v>71.34</v>
      </c>
      <c r="AB11" s="29">
        <f t="shared" si="14"/>
        <v>9</v>
      </c>
      <c r="AC11" s="22">
        <v>5</v>
      </c>
      <c r="AD11" s="18">
        <f t="shared" si="15"/>
        <v>66.666666666666657</v>
      </c>
      <c r="AE11" s="23">
        <v>240</v>
      </c>
      <c r="AF11" s="18">
        <f t="shared" si="16"/>
        <v>3.4782608695652173</v>
      </c>
      <c r="AG11" s="23">
        <v>107.06730593303828</v>
      </c>
      <c r="AH11" s="18">
        <f t="shared" si="17"/>
        <v>98.678181408234096</v>
      </c>
      <c r="AI11" s="17">
        <v>4</v>
      </c>
      <c r="AJ11" s="18">
        <f t="shared" si="18"/>
        <v>50</v>
      </c>
      <c r="AK11" s="24">
        <f t="shared" si="19"/>
        <v>54.71</v>
      </c>
      <c r="AL11" s="29">
        <f t="shared" si="20"/>
        <v>12</v>
      </c>
      <c r="AM11" s="26">
        <v>8</v>
      </c>
      <c r="AN11" s="18">
        <f t="shared" si="21"/>
        <v>41.666666666666671</v>
      </c>
      <c r="AO11" s="27">
        <v>11</v>
      </c>
      <c r="AP11" s="18">
        <f t="shared" si="22"/>
        <v>95.215311004784681</v>
      </c>
      <c r="AQ11" s="23">
        <v>2.6147632082568162</v>
      </c>
      <c r="AR11" s="18">
        <f t="shared" si="23"/>
        <v>82.56824527828789</v>
      </c>
      <c r="AS11" s="17">
        <v>20</v>
      </c>
      <c r="AT11" s="18">
        <f t="shared" si="24"/>
        <v>66.666666666666657</v>
      </c>
      <c r="AU11" s="24">
        <f t="shared" si="25"/>
        <v>71.53</v>
      </c>
      <c r="AV11" s="29">
        <f t="shared" si="26"/>
        <v>17</v>
      </c>
      <c r="AW11" s="19">
        <v>11.5</v>
      </c>
      <c r="AX11" s="18">
        <f t="shared" si="27"/>
        <v>63.888888888888886</v>
      </c>
      <c r="AY11" s="19">
        <v>321</v>
      </c>
      <c r="AZ11" s="18">
        <f t="shared" si="28"/>
        <v>83.524590163934434</v>
      </c>
      <c r="BA11" s="19">
        <v>19</v>
      </c>
      <c r="BB11" s="18">
        <f t="shared" si="29"/>
        <v>78.740157480314949</v>
      </c>
      <c r="BC11" s="24">
        <f t="shared" si="30"/>
        <v>75.38</v>
      </c>
      <c r="BD11" s="29">
        <f t="shared" si="31"/>
        <v>7</v>
      </c>
    </row>
    <row r="12" spans="1:56" ht="14.45" customHeight="1" x14ac:dyDescent="0.25">
      <c r="A12" s="15" t="s">
        <v>72</v>
      </c>
      <c r="B12" s="28" t="s">
        <v>58</v>
      </c>
      <c r="C12" s="17">
        <v>6</v>
      </c>
      <c r="D12" s="18">
        <f t="shared" si="0"/>
        <v>70.588235294117652</v>
      </c>
      <c r="E12" s="19">
        <v>23</v>
      </c>
      <c r="F12" s="18">
        <f t="shared" si="1"/>
        <v>77.386934673366838</v>
      </c>
      <c r="G12" s="19">
        <v>1.3438957319259792</v>
      </c>
      <c r="H12" s="18">
        <f t="shared" si="2"/>
        <v>99.328052134037009</v>
      </c>
      <c r="I12" s="17">
        <v>6</v>
      </c>
      <c r="J12" s="18">
        <f t="shared" si="3"/>
        <v>70.588235294117652</v>
      </c>
      <c r="K12" s="19">
        <v>23</v>
      </c>
      <c r="L12" s="18">
        <f t="shared" si="4"/>
        <v>77.386934673366838</v>
      </c>
      <c r="M12" s="19">
        <v>1.3438957319259792</v>
      </c>
      <c r="N12" s="18">
        <f t="shared" si="5"/>
        <v>99.328052134037009</v>
      </c>
      <c r="O12" s="19">
        <v>1.3850415512465375E-2</v>
      </c>
      <c r="P12" s="18">
        <f t="shared" si="6"/>
        <v>99.99653739612188</v>
      </c>
      <c r="Q12" s="20">
        <f t="shared" si="7"/>
        <v>86.82</v>
      </c>
      <c r="R12" s="29">
        <f t="shared" si="8"/>
        <v>21</v>
      </c>
      <c r="S12" s="22">
        <v>18</v>
      </c>
      <c r="T12" s="18">
        <f t="shared" si="9"/>
        <v>48</v>
      </c>
      <c r="U12" s="23">
        <v>97</v>
      </c>
      <c r="V12" s="18">
        <f t="shared" si="10"/>
        <v>79.538904899135446</v>
      </c>
      <c r="W12" s="23">
        <v>4.6420759669236729</v>
      </c>
      <c r="X12" s="18">
        <f t="shared" si="11"/>
        <v>76.789620165381635</v>
      </c>
      <c r="Y12" s="17">
        <v>13</v>
      </c>
      <c r="Z12" s="18">
        <f t="shared" si="12"/>
        <v>86.666666666666671</v>
      </c>
      <c r="AA12" s="24">
        <f t="shared" si="13"/>
        <v>72.75</v>
      </c>
      <c r="AB12" s="29">
        <f t="shared" si="14"/>
        <v>6</v>
      </c>
      <c r="AC12" s="22">
        <v>6</v>
      </c>
      <c r="AD12" s="18">
        <f t="shared" si="15"/>
        <v>50</v>
      </c>
      <c r="AE12" s="23">
        <v>262</v>
      </c>
      <c r="AF12" s="18">
        <f t="shared" si="16"/>
        <v>0</v>
      </c>
      <c r="AG12" s="23">
        <v>522.98066560291352</v>
      </c>
      <c r="AH12" s="18">
        <f t="shared" si="17"/>
        <v>93.543448572803541</v>
      </c>
      <c r="AI12" s="17">
        <v>6</v>
      </c>
      <c r="AJ12" s="18">
        <f t="shared" si="18"/>
        <v>75</v>
      </c>
      <c r="AK12" s="24">
        <f t="shared" si="19"/>
        <v>54.64</v>
      </c>
      <c r="AL12" s="29">
        <f t="shared" si="20"/>
        <v>14</v>
      </c>
      <c r="AM12" s="26">
        <v>8</v>
      </c>
      <c r="AN12" s="18">
        <f t="shared" si="21"/>
        <v>41.666666666666671</v>
      </c>
      <c r="AO12" s="27">
        <v>19</v>
      </c>
      <c r="AP12" s="18">
        <f t="shared" si="22"/>
        <v>91.387559808612437</v>
      </c>
      <c r="AQ12" s="23">
        <v>2.9171908908693278</v>
      </c>
      <c r="AR12" s="18">
        <f t="shared" si="23"/>
        <v>80.552060727537807</v>
      </c>
      <c r="AS12" s="17">
        <v>19</v>
      </c>
      <c r="AT12" s="18">
        <f t="shared" si="24"/>
        <v>63.333333333333329</v>
      </c>
      <c r="AU12" s="24">
        <f t="shared" si="25"/>
        <v>69.23</v>
      </c>
      <c r="AV12" s="29">
        <f t="shared" si="26"/>
        <v>22</v>
      </c>
      <c r="AW12" s="19">
        <v>10.5</v>
      </c>
      <c r="AX12" s="18">
        <f t="shared" si="27"/>
        <v>58.333333333333336</v>
      </c>
      <c r="AY12" s="19">
        <v>564</v>
      </c>
      <c r="AZ12" s="18">
        <f t="shared" si="28"/>
        <v>63.606557377049178</v>
      </c>
      <c r="BA12" s="19">
        <v>18.600000000000001</v>
      </c>
      <c r="BB12" s="18">
        <f t="shared" si="29"/>
        <v>79.190101237345331</v>
      </c>
      <c r="BC12" s="24">
        <f t="shared" si="30"/>
        <v>67.040000000000006</v>
      </c>
      <c r="BD12" s="29">
        <f t="shared" si="31"/>
        <v>20</v>
      </c>
    </row>
    <row r="13" spans="1:56" ht="14.45" customHeight="1" x14ac:dyDescent="0.25">
      <c r="A13" s="15" t="s">
        <v>76</v>
      </c>
      <c r="B13" s="28" t="s">
        <v>58</v>
      </c>
      <c r="C13" s="17">
        <v>5</v>
      </c>
      <c r="D13" s="18">
        <f t="shared" si="0"/>
        <v>76.470588235294116</v>
      </c>
      <c r="E13" s="19">
        <v>14</v>
      </c>
      <c r="F13" s="18">
        <f t="shared" si="1"/>
        <v>86.4321608040201</v>
      </c>
      <c r="G13" s="19">
        <v>1.3438957319259792</v>
      </c>
      <c r="H13" s="18">
        <f t="shared" si="2"/>
        <v>99.328052134037009</v>
      </c>
      <c r="I13" s="17">
        <v>5</v>
      </c>
      <c r="J13" s="18">
        <f t="shared" si="3"/>
        <v>76.470588235294116</v>
      </c>
      <c r="K13" s="19">
        <v>14</v>
      </c>
      <c r="L13" s="18">
        <f t="shared" si="4"/>
        <v>86.4321608040201</v>
      </c>
      <c r="M13" s="19">
        <v>1.3438957319259792</v>
      </c>
      <c r="N13" s="18">
        <f t="shared" si="5"/>
        <v>99.328052134037009</v>
      </c>
      <c r="O13" s="19">
        <v>1.3850415512465375E-2</v>
      </c>
      <c r="P13" s="18">
        <f t="shared" si="6"/>
        <v>99.99653739612188</v>
      </c>
      <c r="Q13" s="20">
        <f t="shared" si="7"/>
        <v>90.56</v>
      </c>
      <c r="R13" s="29">
        <f t="shared" si="8"/>
        <v>1</v>
      </c>
      <c r="S13" s="22">
        <v>19</v>
      </c>
      <c r="T13" s="18">
        <f t="shared" si="9"/>
        <v>44</v>
      </c>
      <c r="U13" s="23">
        <v>135</v>
      </c>
      <c r="V13" s="18">
        <f t="shared" si="10"/>
        <v>68.58789625360231</v>
      </c>
      <c r="W13" s="23">
        <v>3.4240070248041614</v>
      </c>
      <c r="X13" s="18">
        <f t="shared" si="11"/>
        <v>82.879964875979198</v>
      </c>
      <c r="Y13" s="17">
        <v>13</v>
      </c>
      <c r="Z13" s="18">
        <f t="shared" si="12"/>
        <v>86.666666666666671</v>
      </c>
      <c r="AA13" s="24">
        <f t="shared" si="13"/>
        <v>70.53</v>
      </c>
      <c r="AB13" s="29">
        <f t="shared" si="14"/>
        <v>10</v>
      </c>
      <c r="AC13" s="22">
        <v>5</v>
      </c>
      <c r="AD13" s="18">
        <f t="shared" si="15"/>
        <v>66.666666666666657</v>
      </c>
      <c r="AE13" s="23">
        <v>200</v>
      </c>
      <c r="AF13" s="18">
        <f t="shared" si="16"/>
        <v>20.869565217391305</v>
      </c>
      <c r="AG13" s="23">
        <v>107.06730593303828</v>
      </c>
      <c r="AH13" s="18">
        <f t="shared" si="17"/>
        <v>98.678181408234096</v>
      </c>
      <c r="AI13" s="17">
        <v>4</v>
      </c>
      <c r="AJ13" s="18">
        <f t="shared" si="18"/>
        <v>50</v>
      </c>
      <c r="AK13" s="24">
        <f t="shared" si="19"/>
        <v>59.05</v>
      </c>
      <c r="AL13" s="29">
        <f t="shared" si="20"/>
        <v>10</v>
      </c>
      <c r="AM13" s="26">
        <v>8</v>
      </c>
      <c r="AN13" s="18">
        <f t="shared" si="21"/>
        <v>41.666666666666671</v>
      </c>
      <c r="AO13" s="27">
        <v>11</v>
      </c>
      <c r="AP13" s="18">
        <f t="shared" si="22"/>
        <v>95.215311004784681</v>
      </c>
      <c r="AQ13" s="23">
        <v>3.4182313262746895</v>
      </c>
      <c r="AR13" s="18">
        <f t="shared" si="23"/>
        <v>77.211791158168737</v>
      </c>
      <c r="AS13" s="17">
        <v>20</v>
      </c>
      <c r="AT13" s="18">
        <f t="shared" si="24"/>
        <v>66.666666666666657</v>
      </c>
      <c r="AU13" s="24">
        <f t="shared" si="25"/>
        <v>70.19</v>
      </c>
      <c r="AV13" s="29">
        <f t="shared" si="26"/>
        <v>20</v>
      </c>
      <c r="AW13" s="19">
        <v>11.5</v>
      </c>
      <c r="AX13" s="18">
        <f t="shared" si="27"/>
        <v>63.888888888888886</v>
      </c>
      <c r="AY13" s="19">
        <v>395</v>
      </c>
      <c r="AZ13" s="18">
        <f t="shared" si="28"/>
        <v>77.459016393442624</v>
      </c>
      <c r="BA13" s="19">
        <v>16.7</v>
      </c>
      <c r="BB13" s="18">
        <f t="shared" si="29"/>
        <v>81.327334083239592</v>
      </c>
      <c r="BC13" s="24">
        <f t="shared" si="30"/>
        <v>74.23</v>
      </c>
      <c r="BD13" s="29">
        <f t="shared" si="31"/>
        <v>9</v>
      </c>
    </row>
    <row r="14" spans="1:56" ht="14.45" customHeight="1" x14ac:dyDescent="0.25">
      <c r="A14" s="15" t="s">
        <v>55</v>
      </c>
      <c r="B14" s="28" t="s">
        <v>56</v>
      </c>
      <c r="C14" s="17">
        <v>6</v>
      </c>
      <c r="D14" s="18">
        <f t="shared" si="0"/>
        <v>70.588235294117652</v>
      </c>
      <c r="E14" s="19">
        <v>7</v>
      </c>
      <c r="F14" s="18">
        <f t="shared" si="1"/>
        <v>93.467336683417088</v>
      </c>
      <c r="G14" s="19">
        <v>7.1291473513954688</v>
      </c>
      <c r="H14" s="18">
        <f t="shared" si="2"/>
        <v>96.43542632430227</v>
      </c>
      <c r="I14" s="17">
        <v>6</v>
      </c>
      <c r="J14" s="18">
        <f t="shared" si="3"/>
        <v>70.588235294117652</v>
      </c>
      <c r="K14" s="19">
        <v>7</v>
      </c>
      <c r="L14" s="18">
        <f t="shared" si="4"/>
        <v>93.467336683417088</v>
      </c>
      <c r="M14" s="19">
        <v>7.1291473513954688</v>
      </c>
      <c r="N14" s="18">
        <f t="shared" si="5"/>
        <v>96.43542632430227</v>
      </c>
      <c r="O14" s="19">
        <v>45.504234026173975</v>
      </c>
      <c r="P14" s="18">
        <f t="shared" si="6"/>
        <v>88.623941493456499</v>
      </c>
      <c r="Q14" s="20">
        <f t="shared" si="7"/>
        <v>87.28</v>
      </c>
      <c r="R14" s="29">
        <f t="shared" si="8"/>
        <v>20</v>
      </c>
      <c r="S14" s="22">
        <v>20</v>
      </c>
      <c r="T14" s="18">
        <f t="shared" si="9"/>
        <v>40</v>
      </c>
      <c r="U14" s="23">
        <v>205.5</v>
      </c>
      <c r="V14" s="18">
        <f t="shared" si="10"/>
        <v>48.270893371757921</v>
      </c>
      <c r="W14" s="23">
        <v>0.67214754027251589</v>
      </c>
      <c r="X14" s="18">
        <f t="shared" si="11"/>
        <v>96.639262298637419</v>
      </c>
      <c r="Y14" s="17">
        <v>13</v>
      </c>
      <c r="Z14" s="18">
        <f t="shared" si="12"/>
        <v>86.666666666666671</v>
      </c>
      <c r="AA14" s="24">
        <f t="shared" si="13"/>
        <v>67.89</v>
      </c>
      <c r="AB14" s="29">
        <f t="shared" si="14"/>
        <v>13</v>
      </c>
      <c r="AC14" s="22">
        <v>5</v>
      </c>
      <c r="AD14" s="18">
        <f t="shared" si="15"/>
        <v>66.666666666666657</v>
      </c>
      <c r="AE14" s="23">
        <v>257</v>
      </c>
      <c r="AF14" s="18">
        <f t="shared" si="16"/>
        <v>0</v>
      </c>
      <c r="AG14" s="23">
        <v>93.88632009829233</v>
      </c>
      <c r="AH14" s="18">
        <f t="shared" si="17"/>
        <v>98.840909628416142</v>
      </c>
      <c r="AI14" s="17">
        <v>7</v>
      </c>
      <c r="AJ14" s="18">
        <f t="shared" si="18"/>
        <v>87.5</v>
      </c>
      <c r="AK14" s="24">
        <f t="shared" si="19"/>
        <v>63.25</v>
      </c>
      <c r="AL14" s="29">
        <f t="shared" si="20"/>
        <v>7</v>
      </c>
      <c r="AM14" s="26">
        <v>4</v>
      </c>
      <c r="AN14" s="18">
        <f t="shared" si="21"/>
        <v>75</v>
      </c>
      <c r="AO14" s="27">
        <v>17.5</v>
      </c>
      <c r="AP14" s="18">
        <f t="shared" si="22"/>
        <v>92.10526315789474</v>
      </c>
      <c r="AQ14" s="23">
        <v>5.0152897458089507</v>
      </c>
      <c r="AR14" s="18">
        <f t="shared" si="23"/>
        <v>66.56473502794033</v>
      </c>
      <c r="AS14" s="17">
        <v>26</v>
      </c>
      <c r="AT14" s="18">
        <f t="shared" si="24"/>
        <v>86.666666666666671</v>
      </c>
      <c r="AU14" s="24">
        <f t="shared" si="25"/>
        <v>80.08</v>
      </c>
      <c r="AV14" s="29">
        <f t="shared" si="26"/>
        <v>6</v>
      </c>
      <c r="AW14" s="19">
        <v>14</v>
      </c>
      <c r="AX14" s="18">
        <f t="shared" si="27"/>
        <v>77.777777777777786</v>
      </c>
      <c r="AY14" s="19">
        <v>605</v>
      </c>
      <c r="AZ14" s="18">
        <f t="shared" si="28"/>
        <v>60.245901639344254</v>
      </c>
      <c r="BA14" s="19">
        <v>15</v>
      </c>
      <c r="BB14" s="18">
        <f t="shared" si="29"/>
        <v>83.239595050618661</v>
      </c>
      <c r="BC14" s="24">
        <f t="shared" si="30"/>
        <v>73.75</v>
      </c>
      <c r="BD14" s="29">
        <f t="shared" si="31"/>
        <v>11</v>
      </c>
    </row>
    <row r="15" spans="1:56" ht="14.45" customHeight="1" x14ac:dyDescent="0.25">
      <c r="A15" s="15" t="s">
        <v>62</v>
      </c>
      <c r="B15" s="28" t="s">
        <v>56</v>
      </c>
      <c r="C15" s="17">
        <v>6</v>
      </c>
      <c r="D15" s="18">
        <f t="shared" si="0"/>
        <v>70.588235294117652</v>
      </c>
      <c r="E15" s="19">
        <v>6</v>
      </c>
      <c r="F15" s="18">
        <f t="shared" si="1"/>
        <v>94.472361809045225</v>
      </c>
      <c r="G15" s="19">
        <v>6.5224114065958547</v>
      </c>
      <c r="H15" s="18">
        <f t="shared" si="2"/>
        <v>96.738794296702068</v>
      </c>
      <c r="I15" s="17">
        <v>6</v>
      </c>
      <c r="J15" s="18">
        <f t="shared" si="3"/>
        <v>70.588235294117652</v>
      </c>
      <c r="K15" s="19">
        <v>6</v>
      </c>
      <c r="L15" s="18">
        <f t="shared" si="4"/>
        <v>94.472361809045225</v>
      </c>
      <c r="M15" s="19">
        <v>6.5224114065958547</v>
      </c>
      <c r="N15" s="18">
        <f t="shared" si="5"/>
        <v>96.738794296702068</v>
      </c>
      <c r="O15" s="19">
        <v>45.504234026173975</v>
      </c>
      <c r="P15" s="18">
        <f t="shared" si="6"/>
        <v>88.623941493456499</v>
      </c>
      <c r="Q15" s="20">
        <f t="shared" si="7"/>
        <v>87.61</v>
      </c>
      <c r="R15" s="29">
        <f t="shared" si="8"/>
        <v>13</v>
      </c>
      <c r="S15" s="22">
        <v>18</v>
      </c>
      <c r="T15" s="18">
        <f t="shared" si="9"/>
        <v>48</v>
      </c>
      <c r="U15" s="23">
        <v>171.5</v>
      </c>
      <c r="V15" s="18">
        <f t="shared" si="10"/>
        <v>58.069164265129679</v>
      </c>
      <c r="W15" s="23">
        <v>0.37640320501911601</v>
      </c>
      <c r="X15" s="18">
        <f t="shared" si="11"/>
        <v>98.117983974904419</v>
      </c>
      <c r="Y15" s="17">
        <v>13</v>
      </c>
      <c r="Z15" s="18">
        <f t="shared" si="12"/>
        <v>86.666666666666671</v>
      </c>
      <c r="AA15" s="24">
        <f t="shared" si="13"/>
        <v>72.709999999999994</v>
      </c>
      <c r="AB15" s="29">
        <f t="shared" si="14"/>
        <v>7</v>
      </c>
      <c r="AC15" s="22">
        <v>5</v>
      </c>
      <c r="AD15" s="18">
        <f t="shared" si="15"/>
        <v>66.666666666666657</v>
      </c>
      <c r="AE15" s="23">
        <v>247</v>
      </c>
      <c r="AF15" s="18">
        <f t="shared" si="16"/>
        <v>0.43478260869565216</v>
      </c>
      <c r="AG15" s="23">
        <v>93.88632009829233</v>
      </c>
      <c r="AH15" s="18">
        <f t="shared" si="17"/>
        <v>98.840909628416142</v>
      </c>
      <c r="AI15" s="17">
        <v>7</v>
      </c>
      <c r="AJ15" s="18">
        <f t="shared" si="18"/>
        <v>87.5</v>
      </c>
      <c r="AK15" s="24">
        <f t="shared" si="19"/>
        <v>63.36</v>
      </c>
      <c r="AL15" s="29">
        <f t="shared" si="20"/>
        <v>6</v>
      </c>
      <c r="AM15" s="26">
        <v>4</v>
      </c>
      <c r="AN15" s="18">
        <f t="shared" si="21"/>
        <v>75</v>
      </c>
      <c r="AO15" s="27">
        <v>8.5</v>
      </c>
      <c r="AP15" s="18">
        <f t="shared" si="22"/>
        <v>96.411483253588514</v>
      </c>
      <c r="AQ15" s="23">
        <v>5.0152897458089507</v>
      </c>
      <c r="AR15" s="18">
        <f t="shared" si="23"/>
        <v>66.56473502794033</v>
      </c>
      <c r="AS15" s="17">
        <v>26</v>
      </c>
      <c r="AT15" s="18">
        <f t="shared" si="24"/>
        <v>86.666666666666671</v>
      </c>
      <c r="AU15" s="24">
        <f t="shared" si="25"/>
        <v>81.16</v>
      </c>
      <c r="AV15" s="29">
        <f t="shared" si="26"/>
        <v>1</v>
      </c>
      <c r="AW15" s="19">
        <v>14</v>
      </c>
      <c r="AX15" s="18">
        <f t="shared" si="27"/>
        <v>77.777777777777786</v>
      </c>
      <c r="AY15" s="19">
        <v>330</v>
      </c>
      <c r="AZ15" s="18">
        <f t="shared" si="28"/>
        <v>82.786885245901644</v>
      </c>
      <c r="BA15" s="19">
        <v>13.8</v>
      </c>
      <c r="BB15" s="18">
        <f t="shared" si="29"/>
        <v>84.58942632170978</v>
      </c>
      <c r="BC15" s="24">
        <f t="shared" si="30"/>
        <v>81.72</v>
      </c>
      <c r="BD15" s="29">
        <f t="shared" si="31"/>
        <v>1</v>
      </c>
    </row>
    <row r="16" spans="1:56" ht="14.45" customHeight="1" x14ac:dyDescent="0.25">
      <c r="A16" s="15" t="s">
        <v>63</v>
      </c>
      <c r="B16" s="28" t="s">
        <v>56</v>
      </c>
      <c r="C16" s="17">
        <v>6</v>
      </c>
      <c r="D16" s="18">
        <f t="shared" si="0"/>
        <v>70.588235294117652</v>
      </c>
      <c r="E16" s="19">
        <v>7</v>
      </c>
      <c r="F16" s="18">
        <f t="shared" si="1"/>
        <v>93.467336683417088</v>
      </c>
      <c r="G16" s="19">
        <v>6.8257793789956622</v>
      </c>
      <c r="H16" s="18">
        <f t="shared" si="2"/>
        <v>96.587110310502169</v>
      </c>
      <c r="I16" s="17">
        <v>6</v>
      </c>
      <c r="J16" s="18">
        <f t="shared" si="3"/>
        <v>70.588235294117652</v>
      </c>
      <c r="K16" s="19">
        <v>7</v>
      </c>
      <c r="L16" s="18">
        <f t="shared" si="4"/>
        <v>93.467336683417088</v>
      </c>
      <c r="M16" s="19">
        <v>6.8257793789956622</v>
      </c>
      <c r="N16" s="18">
        <f t="shared" si="5"/>
        <v>96.587110310502169</v>
      </c>
      <c r="O16" s="19">
        <v>45.504234026173975</v>
      </c>
      <c r="P16" s="18">
        <f t="shared" si="6"/>
        <v>88.623941493456499</v>
      </c>
      <c r="Q16" s="20">
        <f t="shared" si="7"/>
        <v>87.32</v>
      </c>
      <c r="R16" s="29">
        <f t="shared" si="8"/>
        <v>18</v>
      </c>
      <c r="S16" s="22">
        <v>18</v>
      </c>
      <c r="T16" s="18">
        <f t="shared" si="9"/>
        <v>48</v>
      </c>
      <c r="U16" s="23">
        <v>161.5</v>
      </c>
      <c r="V16" s="18">
        <f t="shared" si="10"/>
        <v>60.951008645533143</v>
      </c>
      <c r="W16" s="23">
        <v>0.43961740514526831</v>
      </c>
      <c r="X16" s="18">
        <f t="shared" si="11"/>
        <v>97.801912974273662</v>
      </c>
      <c r="Y16" s="17">
        <v>13</v>
      </c>
      <c r="Z16" s="18">
        <f t="shared" si="12"/>
        <v>86.666666666666671</v>
      </c>
      <c r="AA16" s="24">
        <f t="shared" si="13"/>
        <v>73.349999999999994</v>
      </c>
      <c r="AB16" s="29">
        <f t="shared" si="14"/>
        <v>5</v>
      </c>
      <c r="AC16" s="22">
        <v>5</v>
      </c>
      <c r="AD16" s="18">
        <f t="shared" si="15"/>
        <v>66.666666666666657</v>
      </c>
      <c r="AE16" s="23">
        <v>277</v>
      </c>
      <c r="AF16" s="18">
        <f t="shared" si="16"/>
        <v>0</v>
      </c>
      <c r="AG16" s="23">
        <v>93.88632009829233</v>
      </c>
      <c r="AH16" s="18">
        <f t="shared" si="17"/>
        <v>98.840909628416142</v>
      </c>
      <c r="AI16" s="17">
        <v>7</v>
      </c>
      <c r="AJ16" s="18">
        <f t="shared" si="18"/>
        <v>87.5</v>
      </c>
      <c r="AK16" s="24">
        <f t="shared" si="19"/>
        <v>63.25</v>
      </c>
      <c r="AL16" s="29">
        <f t="shared" si="20"/>
        <v>7</v>
      </c>
      <c r="AM16" s="26">
        <v>4</v>
      </c>
      <c r="AN16" s="18">
        <f t="shared" si="21"/>
        <v>75</v>
      </c>
      <c r="AO16" s="27">
        <v>11.5</v>
      </c>
      <c r="AP16" s="18">
        <f t="shared" si="22"/>
        <v>94.976076555023923</v>
      </c>
      <c r="AQ16" s="23">
        <v>5.0152897458089507</v>
      </c>
      <c r="AR16" s="18">
        <f t="shared" si="23"/>
        <v>66.56473502794033</v>
      </c>
      <c r="AS16" s="17">
        <v>26</v>
      </c>
      <c r="AT16" s="18">
        <f t="shared" si="24"/>
        <v>86.666666666666671</v>
      </c>
      <c r="AU16" s="24">
        <f t="shared" si="25"/>
        <v>80.8</v>
      </c>
      <c r="AV16" s="29">
        <f t="shared" si="26"/>
        <v>4</v>
      </c>
      <c r="AW16" s="19">
        <v>14</v>
      </c>
      <c r="AX16" s="18">
        <f t="shared" si="27"/>
        <v>77.777777777777786</v>
      </c>
      <c r="AY16" s="19">
        <v>605</v>
      </c>
      <c r="AZ16" s="18">
        <f t="shared" si="28"/>
        <v>60.245901639344254</v>
      </c>
      <c r="BA16" s="19">
        <v>13.8</v>
      </c>
      <c r="BB16" s="18">
        <f t="shared" si="29"/>
        <v>84.58942632170978</v>
      </c>
      <c r="BC16" s="24">
        <f t="shared" si="30"/>
        <v>74.2</v>
      </c>
      <c r="BD16" s="29">
        <f t="shared" si="31"/>
        <v>10</v>
      </c>
    </row>
    <row r="17" spans="1:56" ht="14.45" customHeight="1" x14ac:dyDescent="0.25">
      <c r="A17" s="15" t="s">
        <v>65</v>
      </c>
      <c r="B17" s="28" t="s">
        <v>56</v>
      </c>
      <c r="C17" s="17">
        <v>6</v>
      </c>
      <c r="D17" s="18">
        <f t="shared" si="0"/>
        <v>70.588235294117652</v>
      </c>
      <c r="E17" s="19">
        <v>6</v>
      </c>
      <c r="F17" s="18">
        <f t="shared" si="1"/>
        <v>94.472361809045225</v>
      </c>
      <c r="G17" s="19">
        <v>6.5224114065958547</v>
      </c>
      <c r="H17" s="18">
        <f t="shared" si="2"/>
        <v>96.738794296702068</v>
      </c>
      <c r="I17" s="17">
        <v>6</v>
      </c>
      <c r="J17" s="18">
        <f t="shared" si="3"/>
        <v>70.588235294117652</v>
      </c>
      <c r="K17" s="19">
        <v>6</v>
      </c>
      <c r="L17" s="18">
        <f t="shared" si="4"/>
        <v>94.472361809045225</v>
      </c>
      <c r="M17" s="19">
        <v>6.5224114065958547</v>
      </c>
      <c r="N17" s="18">
        <f t="shared" si="5"/>
        <v>96.738794296702068</v>
      </c>
      <c r="O17" s="19">
        <v>45.504234026173975</v>
      </c>
      <c r="P17" s="18">
        <f t="shared" si="6"/>
        <v>88.623941493456499</v>
      </c>
      <c r="Q17" s="20">
        <f t="shared" si="7"/>
        <v>87.61</v>
      </c>
      <c r="R17" s="29">
        <f t="shared" si="8"/>
        <v>13</v>
      </c>
      <c r="S17" s="22">
        <v>18</v>
      </c>
      <c r="T17" s="18">
        <f t="shared" si="9"/>
        <v>48</v>
      </c>
      <c r="U17" s="23">
        <v>158.5</v>
      </c>
      <c r="V17" s="18">
        <f t="shared" si="10"/>
        <v>61.815561959654175</v>
      </c>
      <c r="W17" s="23">
        <v>0.51878956960091027</v>
      </c>
      <c r="X17" s="18">
        <f t="shared" si="11"/>
        <v>97.406052151995453</v>
      </c>
      <c r="Y17" s="17">
        <v>13</v>
      </c>
      <c r="Z17" s="18">
        <f t="shared" si="12"/>
        <v>86.666666666666671</v>
      </c>
      <c r="AA17" s="24">
        <f t="shared" si="13"/>
        <v>73.47</v>
      </c>
      <c r="AB17" s="29">
        <f t="shared" si="14"/>
        <v>4</v>
      </c>
      <c r="AC17" s="22">
        <v>5</v>
      </c>
      <c r="AD17" s="18">
        <f t="shared" si="15"/>
        <v>66.666666666666657</v>
      </c>
      <c r="AE17" s="23">
        <v>233</v>
      </c>
      <c r="AF17" s="18">
        <f t="shared" si="16"/>
        <v>6.5217391304347823</v>
      </c>
      <c r="AG17" s="23">
        <v>93.88632009829233</v>
      </c>
      <c r="AH17" s="18">
        <f t="shared" si="17"/>
        <v>98.840909628416142</v>
      </c>
      <c r="AI17" s="17">
        <v>6</v>
      </c>
      <c r="AJ17" s="18">
        <f t="shared" si="18"/>
        <v>75</v>
      </c>
      <c r="AK17" s="24">
        <f t="shared" si="19"/>
        <v>61.76</v>
      </c>
      <c r="AL17" s="29">
        <f t="shared" si="20"/>
        <v>9</v>
      </c>
      <c r="AM17" s="26">
        <v>4</v>
      </c>
      <c r="AN17" s="18">
        <f t="shared" si="21"/>
        <v>75</v>
      </c>
      <c r="AO17" s="27">
        <v>10.5</v>
      </c>
      <c r="AP17" s="18">
        <f t="shared" si="22"/>
        <v>95.454545454545453</v>
      </c>
      <c r="AQ17" s="23">
        <v>5.0152897458089507</v>
      </c>
      <c r="AR17" s="18">
        <f t="shared" si="23"/>
        <v>66.56473502794033</v>
      </c>
      <c r="AS17" s="17">
        <v>26</v>
      </c>
      <c r="AT17" s="18">
        <f t="shared" si="24"/>
        <v>86.666666666666671</v>
      </c>
      <c r="AU17" s="24">
        <f t="shared" si="25"/>
        <v>80.92</v>
      </c>
      <c r="AV17" s="29">
        <f t="shared" si="26"/>
        <v>2</v>
      </c>
      <c r="AW17" s="19">
        <v>14</v>
      </c>
      <c r="AX17" s="18">
        <f t="shared" si="27"/>
        <v>77.777777777777786</v>
      </c>
      <c r="AY17" s="19">
        <v>410</v>
      </c>
      <c r="AZ17" s="18">
        <f t="shared" si="28"/>
        <v>76.229508196721312</v>
      </c>
      <c r="BA17" s="19">
        <v>13.8</v>
      </c>
      <c r="BB17" s="18">
        <f t="shared" si="29"/>
        <v>84.58942632170978</v>
      </c>
      <c r="BC17" s="24">
        <f t="shared" si="30"/>
        <v>79.53</v>
      </c>
      <c r="BD17" s="29">
        <f t="shared" si="31"/>
        <v>2</v>
      </c>
    </row>
    <row r="18" spans="1:56" ht="14.45" customHeight="1" x14ac:dyDescent="0.25">
      <c r="A18" s="15" t="s">
        <v>67</v>
      </c>
      <c r="B18" s="28" t="s">
        <v>56</v>
      </c>
      <c r="C18" s="17">
        <v>6</v>
      </c>
      <c r="D18" s="18">
        <f t="shared" si="0"/>
        <v>70.588235294117652</v>
      </c>
      <c r="E18" s="19">
        <v>6</v>
      </c>
      <c r="F18" s="18">
        <f t="shared" si="1"/>
        <v>94.472361809045225</v>
      </c>
      <c r="G18" s="19">
        <v>6.5224114065958547</v>
      </c>
      <c r="H18" s="18">
        <f t="shared" si="2"/>
        <v>96.738794296702068</v>
      </c>
      <c r="I18" s="17">
        <v>6</v>
      </c>
      <c r="J18" s="18">
        <f t="shared" si="3"/>
        <v>70.588235294117652</v>
      </c>
      <c r="K18" s="19">
        <v>6</v>
      </c>
      <c r="L18" s="18">
        <f t="shared" si="4"/>
        <v>94.472361809045225</v>
      </c>
      <c r="M18" s="19">
        <v>6.5224114065958547</v>
      </c>
      <c r="N18" s="18">
        <f t="shared" si="5"/>
        <v>96.738794296702068</v>
      </c>
      <c r="O18" s="19">
        <v>45.504234026173975</v>
      </c>
      <c r="P18" s="18">
        <f t="shared" si="6"/>
        <v>88.623941493456499</v>
      </c>
      <c r="Q18" s="20">
        <f t="shared" si="7"/>
        <v>87.61</v>
      </c>
      <c r="R18" s="29">
        <f t="shared" si="8"/>
        <v>13</v>
      </c>
      <c r="S18" s="22">
        <v>17</v>
      </c>
      <c r="T18" s="18">
        <f t="shared" si="9"/>
        <v>52</v>
      </c>
      <c r="U18" s="23">
        <v>144.5</v>
      </c>
      <c r="V18" s="18">
        <f t="shared" si="10"/>
        <v>65.850144092219026</v>
      </c>
      <c r="W18" s="23">
        <v>0.44088467428863981</v>
      </c>
      <c r="X18" s="18">
        <f t="shared" si="11"/>
        <v>97.795576628556802</v>
      </c>
      <c r="Y18" s="17">
        <v>13</v>
      </c>
      <c r="Z18" s="18">
        <f t="shared" si="12"/>
        <v>86.666666666666671</v>
      </c>
      <c r="AA18" s="24">
        <f t="shared" si="13"/>
        <v>75.58</v>
      </c>
      <c r="AB18" s="29">
        <f t="shared" si="14"/>
        <v>1</v>
      </c>
      <c r="AC18" s="22">
        <v>5</v>
      </c>
      <c r="AD18" s="18">
        <f t="shared" si="15"/>
        <v>66.666666666666657</v>
      </c>
      <c r="AE18" s="23">
        <v>230</v>
      </c>
      <c r="AF18" s="18">
        <f t="shared" si="16"/>
        <v>7.8260869565217401</v>
      </c>
      <c r="AG18" s="23">
        <v>93.88632009829233</v>
      </c>
      <c r="AH18" s="18">
        <f t="shared" si="17"/>
        <v>98.840909628416142</v>
      </c>
      <c r="AI18" s="17">
        <v>7</v>
      </c>
      <c r="AJ18" s="18">
        <f t="shared" si="18"/>
        <v>87.5</v>
      </c>
      <c r="AK18" s="24">
        <f t="shared" si="19"/>
        <v>65.209999999999994</v>
      </c>
      <c r="AL18" s="29">
        <f t="shared" si="20"/>
        <v>4</v>
      </c>
      <c r="AM18" s="26">
        <v>4</v>
      </c>
      <c r="AN18" s="18">
        <f t="shared" si="21"/>
        <v>75</v>
      </c>
      <c r="AO18" s="27">
        <v>18.5</v>
      </c>
      <c r="AP18" s="18">
        <f t="shared" si="22"/>
        <v>91.626794258373195</v>
      </c>
      <c r="AQ18" s="23">
        <v>5.0152897458089507</v>
      </c>
      <c r="AR18" s="18">
        <f t="shared" si="23"/>
        <v>66.56473502794033</v>
      </c>
      <c r="AS18" s="17">
        <v>26</v>
      </c>
      <c r="AT18" s="18">
        <f t="shared" si="24"/>
        <v>86.666666666666671</v>
      </c>
      <c r="AU18" s="24">
        <f t="shared" si="25"/>
        <v>79.959999999999994</v>
      </c>
      <c r="AV18" s="29">
        <f t="shared" si="26"/>
        <v>7</v>
      </c>
      <c r="AW18" s="19">
        <v>14</v>
      </c>
      <c r="AX18" s="18">
        <f t="shared" si="27"/>
        <v>77.777777777777786</v>
      </c>
      <c r="AY18" s="19">
        <v>500</v>
      </c>
      <c r="AZ18" s="18">
        <f t="shared" si="28"/>
        <v>68.852459016393439</v>
      </c>
      <c r="BA18" s="19">
        <v>13.8</v>
      </c>
      <c r="BB18" s="18">
        <f t="shared" si="29"/>
        <v>84.58942632170978</v>
      </c>
      <c r="BC18" s="24">
        <f t="shared" si="30"/>
        <v>77.069999999999993</v>
      </c>
      <c r="BD18" s="29">
        <f t="shared" si="31"/>
        <v>4</v>
      </c>
    </row>
    <row r="19" spans="1:56" ht="14.45" customHeight="1" x14ac:dyDescent="0.25">
      <c r="A19" s="15" t="s">
        <v>73</v>
      </c>
      <c r="B19" s="28" t="s">
        <v>56</v>
      </c>
      <c r="C19" s="17">
        <v>6</v>
      </c>
      <c r="D19" s="18">
        <f t="shared" si="0"/>
        <v>70.588235294117652</v>
      </c>
      <c r="E19" s="19">
        <v>6</v>
      </c>
      <c r="F19" s="18">
        <f t="shared" si="1"/>
        <v>94.472361809045225</v>
      </c>
      <c r="G19" s="19">
        <v>6.8257793789956622</v>
      </c>
      <c r="H19" s="18">
        <f t="shared" si="2"/>
        <v>96.587110310502169</v>
      </c>
      <c r="I19" s="17">
        <v>6</v>
      </c>
      <c r="J19" s="18">
        <f t="shared" si="3"/>
        <v>70.588235294117652</v>
      </c>
      <c r="K19" s="19">
        <v>6</v>
      </c>
      <c r="L19" s="18">
        <f t="shared" si="4"/>
        <v>94.472361809045225</v>
      </c>
      <c r="M19" s="19">
        <v>6.8257793789956622</v>
      </c>
      <c r="N19" s="18">
        <f t="shared" si="5"/>
        <v>96.587110310502169</v>
      </c>
      <c r="O19" s="19">
        <v>45.504234026173975</v>
      </c>
      <c r="P19" s="18">
        <f t="shared" si="6"/>
        <v>88.623941493456499</v>
      </c>
      <c r="Q19" s="20">
        <f t="shared" si="7"/>
        <v>87.57</v>
      </c>
      <c r="R19" s="29">
        <f t="shared" si="8"/>
        <v>16</v>
      </c>
      <c r="S19" s="22">
        <v>18</v>
      </c>
      <c r="T19" s="18">
        <f t="shared" si="9"/>
        <v>48</v>
      </c>
      <c r="U19" s="23">
        <v>147.5</v>
      </c>
      <c r="V19" s="18">
        <f t="shared" si="10"/>
        <v>64.985590778097986</v>
      </c>
      <c r="W19" s="23">
        <v>0.4263375732761242</v>
      </c>
      <c r="X19" s="18">
        <f t="shared" si="11"/>
        <v>97.868312133619369</v>
      </c>
      <c r="Y19" s="17">
        <v>13</v>
      </c>
      <c r="Z19" s="18">
        <f t="shared" si="12"/>
        <v>86.666666666666671</v>
      </c>
      <c r="AA19" s="24">
        <f t="shared" si="13"/>
        <v>74.38</v>
      </c>
      <c r="AB19" s="29">
        <f t="shared" si="14"/>
        <v>2</v>
      </c>
      <c r="AC19" s="22">
        <v>5</v>
      </c>
      <c r="AD19" s="18">
        <f t="shared" si="15"/>
        <v>66.666666666666657</v>
      </c>
      <c r="AE19" s="23">
        <v>238</v>
      </c>
      <c r="AF19" s="18">
        <f t="shared" si="16"/>
        <v>4.3478260869565215</v>
      </c>
      <c r="AG19" s="23">
        <v>93.88632009829233</v>
      </c>
      <c r="AH19" s="18">
        <f t="shared" si="17"/>
        <v>98.840909628416142</v>
      </c>
      <c r="AI19" s="17">
        <v>8</v>
      </c>
      <c r="AJ19" s="18">
        <f t="shared" si="18"/>
        <v>100</v>
      </c>
      <c r="AK19" s="24">
        <f t="shared" si="19"/>
        <v>67.459999999999994</v>
      </c>
      <c r="AL19" s="29">
        <f t="shared" si="20"/>
        <v>1</v>
      </c>
      <c r="AM19" s="26">
        <v>4</v>
      </c>
      <c r="AN19" s="18">
        <f t="shared" si="21"/>
        <v>75</v>
      </c>
      <c r="AO19" s="27">
        <v>11.5</v>
      </c>
      <c r="AP19" s="18">
        <f t="shared" si="22"/>
        <v>94.976076555023923</v>
      </c>
      <c r="AQ19" s="23">
        <v>5.0152897458089507</v>
      </c>
      <c r="AR19" s="18">
        <f t="shared" si="23"/>
        <v>66.56473502794033</v>
      </c>
      <c r="AS19" s="17">
        <v>26</v>
      </c>
      <c r="AT19" s="18">
        <f t="shared" si="24"/>
        <v>86.666666666666671</v>
      </c>
      <c r="AU19" s="24">
        <f t="shared" si="25"/>
        <v>80.8</v>
      </c>
      <c r="AV19" s="29">
        <f t="shared" si="26"/>
        <v>4</v>
      </c>
      <c r="AW19" s="19">
        <v>14</v>
      </c>
      <c r="AX19" s="18">
        <f t="shared" si="27"/>
        <v>77.777777777777786</v>
      </c>
      <c r="AY19" s="19">
        <v>540</v>
      </c>
      <c r="AZ19" s="18">
        <f t="shared" si="28"/>
        <v>65.573770491803273</v>
      </c>
      <c r="BA19" s="19">
        <v>13.8</v>
      </c>
      <c r="BB19" s="18">
        <f t="shared" si="29"/>
        <v>84.58942632170978</v>
      </c>
      <c r="BC19" s="24">
        <f t="shared" si="30"/>
        <v>75.98</v>
      </c>
      <c r="BD19" s="29">
        <f t="shared" si="31"/>
        <v>6</v>
      </c>
    </row>
    <row r="20" spans="1:56" ht="14.45" customHeight="1" x14ac:dyDescent="0.25">
      <c r="A20" s="15" t="s">
        <v>74</v>
      </c>
      <c r="B20" s="28" t="s">
        <v>56</v>
      </c>
      <c r="C20" s="17">
        <v>6</v>
      </c>
      <c r="D20" s="18">
        <f t="shared" si="0"/>
        <v>70.588235294117652</v>
      </c>
      <c r="E20" s="19">
        <v>7</v>
      </c>
      <c r="F20" s="18">
        <f t="shared" si="1"/>
        <v>93.467336683417088</v>
      </c>
      <c r="G20" s="19">
        <v>6.8257793789956622</v>
      </c>
      <c r="H20" s="18">
        <f t="shared" si="2"/>
        <v>96.587110310502169</v>
      </c>
      <c r="I20" s="17">
        <v>6</v>
      </c>
      <c r="J20" s="18">
        <f t="shared" si="3"/>
        <v>70.588235294117652</v>
      </c>
      <c r="K20" s="19">
        <v>7</v>
      </c>
      <c r="L20" s="18">
        <f t="shared" si="4"/>
        <v>93.467336683417088</v>
      </c>
      <c r="M20" s="19">
        <v>6.8257793789956622</v>
      </c>
      <c r="N20" s="18">
        <f t="shared" si="5"/>
        <v>96.587110310502169</v>
      </c>
      <c r="O20" s="19">
        <v>45.504234026173975</v>
      </c>
      <c r="P20" s="18">
        <f t="shared" si="6"/>
        <v>88.623941493456499</v>
      </c>
      <c r="Q20" s="20">
        <f t="shared" si="7"/>
        <v>87.32</v>
      </c>
      <c r="R20" s="29">
        <f t="shared" si="8"/>
        <v>18</v>
      </c>
      <c r="S20" s="22">
        <v>18</v>
      </c>
      <c r="T20" s="18">
        <f t="shared" si="9"/>
        <v>48</v>
      </c>
      <c r="U20" s="23">
        <v>155.5</v>
      </c>
      <c r="V20" s="18">
        <f t="shared" si="10"/>
        <v>62.680115273775215</v>
      </c>
      <c r="W20" s="23">
        <v>0.51090200231851524</v>
      </c>
      <c r="X20" s="18">
        <f t="shared" si="11"/>
        <v>97.445489988407417</v>
      </c>
      <c r="Y20" s="17">
        <v>13</v>
      </c>
      <c r="Z20" s="18">
        <f t="shared" si="12"/>
        <v>86.666666666666671</v>
      </c>
      <c r="AA20" s="24">
        <f t="shared" si="13"/>
        <v>73.7</v>
      </c>
      <c r="AB20" s="29">
        <f t="shared" si="14"/>
        <v>3</v>
      </c>
      <c r="AC20" s="22">
        <v>5</v>
      </c>
      <c r="AD20" s="18">
        <f t="shared" si="15"/>
        <v>66.666666666666657</v>
      </c>
      <c r="AE20" s="23">
        <v>227</v>
      </c>
      <c r="AF20" s="18">
        <f t="shared" si="16"/>
        <v>9.1304347826086953</v>
      </c>
      <c r="AG20" s="23">
        <v>93.88632009829233</v>
      </c>
      <c r="AH20" s="18">
        <f t="shared" si="17"/>
        <v>98.840909628416142</v>
      </c>
      <c r="AI20" s="17">
        <v>7</v>
      </c>
      <c r="AJ20" s="18">
        <f t="shared" si="18"/>
        <v>87.5</v>
      </c>
      <c r="AK20" s="24">
        <f t="shared" si="19"/>
        <v>65.53</v>
      </c>
      <c r="AL20" s="29">
        <f t="shared" si="20"/>
        <v>2</v>
      </c>
      <c r="AM20" s="26">
        <v>4</v>
      </c>
      <c r="AN20" s="18">
        <f t="shared" si="21"/>
        <v>75</v>
      </c>
      <c r="AO20" s="27">
        <v>10.5</v>
      </c>
      <c r="AP20" s="18">
        <f t="shared" si="22"/>
        <v>95.454545454545453</v>
      </c>
      <c r="AQ20" s="23">
        <v>5.0152897458089507</v>
      </c>
      <c r="AR20" s="18">
        <f t="shared" si="23"/>
        <v>66.56473502794033</v>
      </c>
      <c r="AS20" s="17">
        <v>26</v>
      </c>
      <c r="AT20" s="18">
        <f t="shared" si="24"/>
        <v>86.666666666666671</v>
      </c>
      <c r="AU20" s="24">
        <f t="shared" si="25"/>
        <v>80.92</v>
      </c>
      <c r="AV20" s="29">
        <f t="shared" si="26"/>
        <v>2</v>
      </c>
      <c r="AW20" s="19">
        <v>14</v>
      </c>
      <c r="AX20" s="18">
        <f t="shared" si="27"/>
        <v>77.777777777777786</v>
      </c>
      <c r="AY20" s="19">
        <v>425</v>
      </c>
      <c r="AZ20" s="18">
        <f t="shared" si="28"/>
        <v>75</v>
      </c>
      <c r="BA20" s="19">
        <v>13.8</v>
      </c>
      <c r="BB20" s="18">
        <f t="shared" si="29"/>
        <v>84.58942632170978</v>
      </c>
      <c r="BC20" s="24">
        <f t="shared" si="30"/>
        <v>79.12</v>
      </c>
      <c r="BD20" s="29">
        <f t="shared" si="31"/>
        <v>3</v>
      </c>
    </row>
    <row r="21" spans="1:56" ht="14.45" customHeight="1" x14ac:dyDescent="0.25">
      <c r="A21" s="15" t="s">
        <v>52</v>
      </c>
      <c r="B21" s="28" t="s">
        <v>53</v>
      </c>
      <c r="C21" s="17">
        <v>6</v>
      </c>
      <c r="D21" s="18">
        <f t="shared" si="0"/>
        <v>70.588235294117652</v>
      </c>
      <c r="E21" s="19">
        <v>15</v>
      </c>
      <c r="F21" s="18">
        <f t="shared" si="1"/>
        <v>85.427135678391963</v>
      </c>
      <c r="G21" s="19">
        <v>1.5195459133900526</v>
      </c>
      <c r="H21" s="18">
        <f t="shared" si="2"/>
        <v>99.240227043304969</v>
      </c>
      <c r="I21" s="17">
        <v>6</v>
      </c>
      <c r="J21" s="18">
        <f t="shared" si="3"/>
        <v>70.588235294117652</v>
      </c>
      <c r="K21" s="19">
        <v>15</v>
      </c>
      <c r="L21" s="18">
        <f t="shared" si="4"/>
        <v>85.427135678391963</v>
      </c>
      <c r="M21" s="19">
        <v>1.5195459133900526</v>
      </c>
      <c r="N21" s="18">
        <f t="shared" si="5"/>
        <v>99.240227043304969</v>
      </c>
      <c r="O21" s="19">
        <v>0.56842105263157894</v>
      </c>
      <c r="P21" s="18">
        <f t="shared" si="6"/>
        <v>99.857894736842098</v>
      </c>
      <c r="Q21" s="20">
        <f t="shared" si="7"/>
        <v>88.78</v>
      </c>
      <c r="R21" s="29">
        <f t="shared" si="8"/>
        <v>9</v>
      </c>
      <c r="S21" s="22">
        <v>26</v>
      </c>
      <c r="T21" s="18">
        <f t="shared" si="9"/>
        <v>16</v>
      </c>
      <c r="U21" s="23">
        <v>247</v>
      </c>
      <c r="V21" s="18">
        <f t="shared" si="10"/>
        <v>36.311239193083573</v>
      </c>
      <c r="W21" s="23">
        <v>2.7722052681288538</v>
      </c>
      <c r="X21" s="18">
        <f t="shared" si="11"/>
        <v>86.138973659355727</v>
      </c>
      <c r="Y21" s="17">
        <v>13</v>
      </c>
      <c r="Z21" s="18">
        <f t="shared" si="12"/>
        <v>86.666666666666671</v>
      </c>
      <c r="AA21" s="24">
        <f t="shared" si="13"/>
        <v>56.28</v>
      </c>
      <c r="AB21" s="29">
        <f t="shared" si="14"/>
        <v>17</v>
      </c>
      <c r="AC21" s="22">
        <v>9</v>
      </c>
      <c r="AD21" s="18">
        <f t="shared" si="15"/>
        <v>0</v>
      </c>
      <c r="AE21" s="23">
        <v>181</v>
      </c>
      <c r="AF21" s="18">
        <f t="shared" si="16"/>
        <v>29.130434782608695</v>
      </c>
      <c r="AG21" s="23">
        <v>476.87537702184886</v>
      </c>
      <c r="AH21" s="18">
        <f t="shared" si="17"/>
        <v>94.112649666396933</v>
      </c>
      <c r="AI21" s="17">
        <v>6</v>
      </c>
      <c r="AJ21" s="18">
        <f t="shared" si="18"/>
        <v>75</v>
      </c>
      <c r="AK21" s="24">
        <f t="shared" si="19"/>
        <v>49.56</v>
      </c>
      <c r="AL21" s="29">
        <f t="shared" si="20"/>
        <v>19</v>
      </c>
      <c r="AM21" s="26">
        <v>6</v>
      </c>
      <c r="AN21" s="18">
        <f t="shared" si="21"/>
        <v>58.333333333333336</v>
      </c>
      <c r="AO21" s="27">
        <v>16</v>
      </c>
      <c r="AP21" s="18">
        <f t="shared" si="22"/>
        <v>92.822966507177028</v>
      </c>
      <c r="AQ21" s="23">
        <v>1.3843280764176342</v>
      </c>
      <c r="AR21" s="18">
        <f t="shared" si="23"/>
        <v>90.771146157215767</v>
      </c>
      <c r="AS21" s="17">
        <v>17</v>
      </c>
      <c r="AT21" s="18">
        <f t="shared" si="24"/>
        <v>56.666666666666664</v>
      </c>
      <c r="AU21" s="24">
        <f t="shared" si="25"/>
        <v>74.650000000000006</v>
      </c>
      <c r="AV21" s="29">
        <f t="shared" si="26"/>
        <v>9</v>
      </c>
      <c r="AW21" s="19">
        <v>11.5</v>
      </c>
      <c r="AX21" s="18">
        <f t="shared" si="27"/>
        <v>63.888888888888886</v>
      </c>
      <c r="AY21" s="19">
        <v>689</v>
      </c>
      <c r="AZ21" s="18">
        <f t="shared" si="28"/>
        <v>53.360655737704917</v>
      </c>
      <c r="BA21" s="19">
        <v>21.900000000000002</v>
      </c>
      <c r="BB21" s="18">
        <f t="shared" si="29"/>
        <v>75.47806524184476</v>
      </c>
      <c r="BC21" s="24">
        <f t="shared" si="30"/>
        <v>64.239999999999995</v>
      </c>
      <c r="BD21" s="29">
        <f t="shared" si="31"/>
        <v>22</v>
      </c>
    </row>
    <row r="22" spans="1:56" ht="14.45" customHeight="1" x14ac:dyDescent="0.25">
      <c r="A22" s="15" t="s">
        <v>54</v>
      </c>
      <c r="B22" s="28" t="s">
        <v>53</v>
      </c>
      <c r="C22" s="17">
        <v>6</v>
      </c>
      <c r="D22" s="18">
        <f t="shared" si="0"/>
        <v>70.588235294117652</v>
      </c>
      <c r="E22" s="19">
        <v>12</v>
      </c>
      <c r="F22" s="18">
        <f t="shared" si="1"/>
        <v>88.442211055276388</v>
      </c>
      <c r="G22" s="19">
        <v>1.5195459133900526</v>
      </c>
      <c r="H22" s="18">
        <f t="shared" si="2"/>
        <v>99.240227043304969</v>
      </c>
      <c r="I22" s="17">
        <v>6</v>
      </c>
      <c r="J22" s="18">
        <f t="shared" si="3"/>
        <v>70.588235294117652</v>
      </c>
      <c r="K22" s="19">
        <v>12</v>
      </c>
      <c r="L22" s="18">
        <f t="shared" si="4"/>
        <v>88.442211055276388</v>
      </c>
      <c r="M22" s="19">
        <v>1.5195459133900526</v>
      </c>
      <c r="N22" s="18">
        <f t="shared" si="5"/>
        <v>99.240227043304969</v>
      </c>
      <c r="O22" s="19">
        <v>0.56842105263157894</v>
      </c>
      <c r="P22" s="18">
        <f t="shared" si="6"/>
        <v>99.857894736842098</v>
      </c>
      <c r="Q22" s="20">
        <f t="shared" si="7"/>
        <v>89.53</v>
      </c>
      <c r="R22" s="29">
        <f t="shared" si="8"/>
        <v>5</v>
      </c>
      <c r="S22" s="22">
        <v>24</v>
      </c>
      <c r="T22" s="18">
        <f t="shared" si="9"/>
        <v>24</v>
      </c>
      <c r="U22" s="23">
        <v>260</v>
      </c>
      <c r="V22" s="18">
        <f t="shared" si="10"/>
        <v>32.564841498559076</v>
      </c>
      <c r="W22" s="23">
        <v>2.1707282655124236</v>
      </c>
      <c r="X22" s="18">
        <f t="shared" si="11"/>
        <v>89.146358672437884</v>
      </c>
      <c r="Y22" s="17">
        <v>13</v>
      </c>
      <c r="Z22" s="18">
        <f t="shared" si="12"/>
        <v>86.666666666666671</v>
      </c>
      <c r="AA22" s="24">
        <f t="shared" si="13"/>
        <v>58.09</v>
      </c>
      <c r="AB22" s="29">
        <f t="shared" si="14"/>
        <v>15</v>
      </c>
      <c r="AC22" s="22">
        <v>9</v>
      </c>
      <c r="AD22" s="18">
        <f t="shared" si="15"/>
        <v>0</v>
      </c>
      <c r="AE22" s="23">
        <v>174</v>
      </c>
      <c r="AF22" s="18">
        <f t="shared" si="16"/>
        <v>32.173913043478258</v>
      </c>
      <c r="AG22" s="23">
        <v>546.50123588606937</v>
      </c>
      <c r="AH22" s="18">
        <f t="shared" si="17"/>
        <v>93.25307116190038</v>
      </c>
      <c r="AI22" s="17">
        <v>7</v>
      </c>
      <c r="AJ22" s="18">
        <f t="shared" si="18"/>
        <v>87.5</v>
      </c>
      <c r="AK22" s="24">
        <f t="shared" si="19"/>
        <v>53.23</v>
      </c>
      <c r="AL22" s="29">
        <f t="shared" si="20"/>
        <v>15</v>
      </c>
      <c r="AM22" s="26">
        <v>6</v>
      </c>
      <c r="AN22" s="18">
        <f t="shared" si="21"/>
        <v>58.333333333333336</v>
      </c>
      <c r="AO22" s="27">
        <v>16</v>
      </c>
      <c r="AP22" s="18">
        <f t="shared" si="22"/>
        <v>92.822966507177028</v>
      </c>
      <c r="AQ22" s="23">
        <v>1.3848977281189987</v>
      </c>
      <c r="AR22" s="18">
        <f t="shared" si="23"/>
        <v>90.767348479206674</v>
      </c>
      <c r="AS22" s="17">
        <v>17</v>
      </c>
      <c r="AT22" s="18">
        <f t="shared" si="24"/>
        <v>56.666666666666664</v>
      </c>
      <c r="AU22" s="24">
        <f t="shared" si="25"/>
        <v>74.650000000000006</v>
      </c>
      <c r="AV22" s="29">
        <f t="shared" si="26"/>
        <v>9</v>
      </c>
      <c r="AW22" s="19">
        <v>14</v>
      </c>
      <c r="AX22" s="18">
        <f t="shared" si="27"/>
        <v>77.777777777777786</v>
      </c>
      <c r="AY22" s="19">
        <v>512</v>
      </c>
      <c r="AZ22" s="18">
        <f t="shared" si="28"/>
        <v>67.868852459016395</v>
      </c>
      <c r="BA22" s="19">
        <v>25.8</v>
      </c>
      <c r="BB22" s="18">
        <f t="shared" si="29"/>
        <v>71.091113610798658</v>
      </c>
      <c r="BC22" s="24">
        <f t="shared" si="30"/>
        <v>72.25</v>
      </c>
      <c r="BD22" s="29">
        <f t="shared" si="31"/>
        <v>18</v>
      </c>
    </row>
    <row r="23" spans="1:56" ht="14.45" customHeight="1" x14ac:dyDescent="0.25">
      <c r="A23" s="15" t="s">
        <v>59</v>
      </c>
      <c r="B23" s="28" t="s">
        <v>53</v>
      </c>
      <c r="C23" s="17">
        <v>6</v>
      </c>
      <c r="D23" s="18">
        <f t="shared" si="0"/>
        <v>70.588235294117652</v>
      </c>
      <c r="E23" s="19">
        <v>15</v>
      </c>
      <c r="F23" s="18">
        <f t="shared" si="1"/>
        <v>85.427135678391963</v>
      </c>
      <c r="G23" s="19">
        <v>1.5195459133900526</v>
      </c>
      <c r="H23" s="18">
        <f t="shared" si="2"/>
        <v>99.240227043304969</v>
      </c>
      <c r="I23" s="17">
        <v>6</v>
      </c>
      <c r="J23" s="18">
        <f t="shared" si="3"/>
        <v>70.588235294117652</v>
      </c>
      <c r="K23" s="19">
        <v>15</v>
      </c>
      <c r="L23" s="18">
        <f t="shared" si="4"/>
        <v>85.427135678391963</v>
      </c>
      <c r="M23" s="19">
        <v>1.5195459133900526</v>
      </c>
      <c r="N23" s="18">
        <f t="shared" si="5"/>
        <v>99.240227043304969</v>
      </c>
      <c r="O23" s="19">
        <v>0.56842105263157894</v>
      </c>
      <c r="P23" s="18">
        <f t="shared" si="6"/>
        <v>99.857894736842098</v>
      </c>
      <c r="Q23" s="20">
        <f t="shared" si="7"/>
        <v>88.78</v>
      </c>
      <c r="R23" s="29">
        <f t="shared" si="8"/>
        <v>9</v>
      </c>
      <c r="S23" s="22">
        <v>27</v>
      </c>
      <c r="T23" s="18">
        <f t="shared" si="9"/>
        <v>12</v>
      </c>
      <c r="U23" s="23">
        <v>275</v>
      </c>
      <c r="V23" s="18">
        <f t="shared" si="10"/>
        <v>28.24207492795389</v>
      </c>
      <c r="W23" s="23">
        <v>1.9250369170621735</v>
      </c>
      <c r="X23" s="18">
        <f t="shared" si="11"/>
        <v>90.374815414689138</v>
      </c>
      <c r="Y23" s="17">
        <v>13</v>
      </c>
      <c r="Z23" s="18">
        <f t="shared" si="12"/>
        <v>86.666666666666671</v>
      </c>
      <c r="AA23" s="24">
        <f t="shared" si="13"/>
        <v>54.32</v>
      </c>
      <c r="AB23" s="29">
        <f t="shared" si="14"/>
        <v>20</v>
      </c>
      <c r="AC23" s="22">
        <v>9</v>
      </c>
      <c r="AD23" s="18">
        <f t="shared" si="15"/>
        <v>0</v>
      </c>
      <c r="AE23" s="23">
        <v>202</v>
      </c>
      <c r="AF23" s="18">
        <f t="shared" si="16"/>
        <v>20</v>
      </c>
      <c r="AG23" s="23">
        <v>473.82204390253457</v>
      </c>
      <c r="AH23" s="18">
        <f t="shared" si="17"/>
        <v>94.150345137005743</v>
      </c>
      <c r="AI23" s="17">
        <v>7</v>
      </c>
      <c r="AJ23" s="18">
        <f t="shared" si="18"/>
        <v>87.5</v>
      </c>
      <c r="AK23" s="24">
        <f t="shared" si="19"/>
        <v>50.41</v>
      </c>
      <c r="AL23" s="29">
        <f t="shared" si="20"/>
        <v>18</v>
      </c>
      <c r="AM23" s="26">
        <v>6</v>
      </c>
      <c r="AN23" s="18">
        <f t="shared" si="21"/>
        <v>58.333333333333336</v>
      </c>
      <c r="AO23" s="27">
        <v>16</v>
      </c>
      <c r="AP23" s="18">
        <f t="shared" si="22"/>
        <v>92.822966507177028</v>
      </c>
      <c r="AQ23" s="23">
        <v>1.3845559370981799</v>
      </c>
      <c r="AR23" s="18">
        <f t="shared" si="23"/>
        <v>90.769627086012136</v>
      </c>
      <c r="AS23" s="17">
        <v>16</v>
      </c>
      <c r="AT23" s="18">
        <f t="shared" si="24"/>
        <v>53.333333333333336</v>
      </c>
      <c r="AU23" s="24">
        <f t="shared" si="25"/>
        <v>73.81</v>
      </c>
      <c r="AV23" s="29">
        <f t="shared" si="26"/>
        <v>16</v>
      </c>
      <c r="AW23" s="19">
        <v>14</v>
      </c>
      <c r="AX23" s="18">
        <f t="shared" si="27"/>
        <v>77.777777777777786</v>
      </c>
      <c r="AY23" s="19">
        <v>527</v>
      </c>
      <c r="AZ23" s="18">
        <f t="shared" si="28"/>
        <v>66.639344262295083</v>
      </c>
      <c r="BA23" s="19">
        <v>21.799999999999997</v>
      </c>
      <c r="BB23" s="18">
        <f t="shared" si="29"/>
        <v>75.590551181102356</v>
      </c>
      <c r="BC23" s="24">
        <f t="shared" si="30"/>
        <v>73.34</v>
      </c>
      <c r="BD23" s="29">
        <f t="shared" si="31"/>
        <v>14</v>
      </c>
    </row>
    <row r="24" spans="1:56" ht="14.45" customHeight="1" x14ac:dyDescent="0.25">
      <c r="A24" s="15" t="s">
        <v>60</v>
      </c>
      <c r="B24" s="28" t="s">
        <v>53</v>
      </c>
      <c r="C24" s="17">
        <v>6</v>
      </c>
      <c r="D24" s="18">
        <f t="shared" si="0"/>
        <v>70.588235294117652</v>
      </c>
      <c r="E24" s="19">
        <v>20</v>
      </c>
      <c r="F24" s="18">
        <f t="shared" si="1"/>
        <v>80.402010050251263</v>
      </c>
      <c r="G24" s="19">
        <v>1.5195459133900526</v>
      </c>
      <c r="H24" s="18">
        <f t="shared" si="2"/>
        <v>99.240227043304969</v>
      </c>
      <c r="I24" s="17">
        <v>6</v>
      </c>
      <c r="J24" s="18">
        <f t="shared" si="3"/>
        <v>70.588235294117652</v>
      </c>
      <c r="K24" s="19">
        <v>20</v>
      </c>
      <c r="L24" s="18">
        <f t="shared" si="4"/>
        <v>80.402010050251263</v>
      </c>
      <c r="M24" s="19">
        <v>1.5195459133900526</v>
      </c>
      <c r="N24" s="18">
        <f t="shared" si="5"/>
        <v>99.240227043304969</v>
      </c>
      <c r="O24" s="19">
        <v>0.56842105263157894</v>
      </c>
      <c r="P24" s="18">
        <f t="shared" si="6"/>
        <v>99.857894736842098</v>
      </c>
      <c r="Q24" s="20">
        <f t="shared" si="7"/>
        <v>87.52</v>
      </c>
      <c r="R24" s="29">
        <f t="shared" si="8"/>
        <v>17</v>
      </c>
      <c r="S24" s="22">
        <v>25</v>
      </c>
      <c r="T24" s="18">
        <f t="shared" si="9"/>
        <v>20</v>
      </c>
      <c r="U24" s="23">
        <v>307</v>
      </c>
      <c r="V24" s="18">
        <f t="shared" si="10"/>
        <v>19.020172910662826</v>
      </c>
      <c r="W24" s="23">
        <v>5.7294051056241875</v>
      </c>
      <c r="X24" s="18">
        <f t="shared" si="11"/>
        <v>71.352974471879065</v>
      </c>
      <c r="Y24" s="17">
        <v>13</v>
      </c>
      <c r="Z24" s="18">
        <f t="shared" si="12"/>
        <v>86.666666666666671</v>
      </c>
      <c r="AA24" s="24">
        <f t="shared" si="13"/>
        <v>49.26</v>
      </c>
      <c r="AB24" s="29">
        <f t="shared" si="14"/>
        <v>21</v>
      </c>
      <c r="AC24" s="22">
        <v>9</v>
      </c>
      <c r="AD24" s="18">
        <f t="shared" si="15"/>
        <v>0</v>
      </c>
      <c r="AE24" s="23">
        <v>209</v>
      </c>
      <c r="AF24" s="18">
        <f t="shared" si="16"/>
        <v>16.956521739130434</v>
      </c>
      <c r="AG24" s="23">
        <v>666.30735379363068</v>
      </c>
      <c r="AH24" s="18">
        <f t="shared" si="17"/>
        <v>91.773983286498378</v>
      </c>
      <c r="AI24" s="17">
        <v>7</v>
      </c>
      <c r="AJ24" s="18">
        <f t="shared" si="18"/>
        <v>87.5</v>
      </c>
      <c r="AK24" s="24">
        <f t="shared" si="19"/>
        <v>49.06</v>
      </c>
      <c r="AL24" s="29">
        <f t="shared" si="20"/>
        <v>20</v>
      </c>
      <c r="AM24" s="26">
        <v>6</v>
      </c>
      <c r="AN24" s="18">
        <f t="shared" si="21"/>
        <v>58.333333333333336</v>
      </c>
      <c r="AO24" s="27">
        <v>16</v>
      </c>
      <c r="AP24" s="18">
        <f t="shared" si="22"/>
        <v>92.822966507177028</v>
      </c>
      <c r="AQ24" s="23">
        <v>1.3858661360113185</v>
      </c>
      <c r="AR24" s="18">
        <f t="shared" si="23"/>
        <v>90.760892426591212</v>
      </c>
      <c r="AS24" s="17">
        <v>17</v>
      </c>
      <c r="AT24" s="18">
        <f t="shared" si="24"/>
        <v>56.666666666666664</v>
      </c>
      <c r="AU24" s="24">
        <f t="shared" si="25"/>
        <v>74.650000000000006</v>
      </c>
      <c r="AV24" s="29">
        <f t="shared" si="26"/>
        <v>9</v>
      </c>
      <c r="AW24" s="19">
        <v>14</v>
      </c>
      <c r="AX24" s="18">
        <f t="shared" si="27"/>
        <v>77.777777777777786</v>
      </c>
      <c r="AY24" s="19">
        <v>495</v>
      </c>
      <c r="AZ24" s="18">
        <f t="shared" si="28"/>
        <v>69.262295081967224</v>
      </c>
      <c r="BA24" s="19">
        <v>19.600000000000001</v>
      </c>
      <c r="BB24" s="18">
        <f t="shared" si="29"/>
        <v>78.065241844769403</v>
      </c>
      <c r="BC24" s="24">
        <f t="shared" si="30"/>
        <v>75.040000000000006</v>
      </c>
      <c r="BD24" s="29">
        <f t="shared" si="31"/>
        <v>8</v>
      </c>
    </row>
    <row r="25" spans="1:56" ht="14.45" customHeight="1" x14ac:dyDescent="0.25">
      <c r="A25" s="15" t="s">
        <v>61</v>
      </c>
      <c r="B25" s="28" t="s">
        <v>53</v>
      </c>
      <c r="C25" s="17">
        <v>6</v>
      </c>
      <c r="D25" s="18">
        <f t="shared" si="0"/>
        <v>70.588235294117652</v>
      </c>
      <c r="E25" s="19">
        <v>25</v>
      </c>
      <c r="F25" s="18">
        <f t="shared" si="1"/>
        <v>75.376884422110564</v>
      </c>
      <c r="G25" s="19">
        <v>1.5195459133900526</v>
      </c>
      <c r="H25" s="18">
        <f t="shared" si="2"/>
        <v>99.240227043304969</v>
      </c>
      <c r="I25" s="17">
        <v>6</v>
      </c>
      <c r="J25" s="18">
        <f t="shared" si="3"/>
        <v>70.588235294117652</v>
      </c>
      <c r="K25" s="19">
        <v>25</v>
      </c>
      <c r="L25" s="18">
        <f t="shared" si="4"/>
        <v>75.376884422110564</v>
      </c>
      <c r="M25" s="19">
        <v>1.5195459133900526</v>
      </c>
      <c r="N25" s="18">
        <f t="shared" si="5"/>
        <v>99.240227043304969</v>
      </c>
      <c r="O25" s="19">
        <v>0.56842105263157894</v>
      </c>
      <c r="P25" s="18">
        <f t="shared" si="6"/>
        <v>99.857894736842098</v>
      </c>
      <c r="Q25" s="20">
        <f t="shared" si="7"/>
        <v>86.27</v>
      </c>
      <c r="R25" s="29">
        <f t="shared" si="8"/>
        <v>22</v>
      </c>
      <c r="S25" s="22">
        <v>25</v>
      </c>
      <c r="T25" s="18">
        <f t="shared" si="9"/>
        <v>20</v>
      </c>
      <c r="U25" s="23">
        <v>206</v>
      </c>
      <c r="V25" s="18">
        <f t="shared" si="10"/>
        <v>48.126801152737755</v>
      </c>
      <c r="W25" s="23">
        <v>1.9099143733460469</v>
      </c>
      <c r="X25" s="18">
        <f t="shared" si="11"/>
        <v>90.450428133269753</v>
      </c>
      <c r="Y25" s="17">
        <v>13</v>
      </c>
      <c r="Z25" s="18">
        <f t="shared" si="12"/>
        <v>86.666666666666671</v>
      </c>
      <c r="AA25" s="24">
        <f t="shared" si="13"/>
        <v>61.31</v>
      </c>
      <c r="AB25" s="29">
        <f t="shared" si="14"/>
        <v>14</v>
      </c>
      <c r="AC25" s="22">
        <v>9</v>
      </c>
      <c r="AD25" s="18">
        <f t="shared" si="15"/>
        <v>0</v>
      </c>
      <c r="AE25" s="23">
        <v>177</v>
      </c>
      <c r="AF25" s="18">
        <f t="shared" si="16"/>
        <v>30.869565217391305</v>
      </c>
      <c r="AG25" s="23">
        <v>511.13423034191544</v>
      </c>
      <c r="AH25" s="18">
        <f t="shared" si="17"/>
        <v>93.689700859976355</v>
      </c>
      <c r="AI25" s="17">
        <v>7</v>
      </c>
      <c r="AJ25" s="18">
        <f t="shared" si="18"/>
        <v>87.5</v>
      </c>
      <c r="AK25" s="24">
        <f t="shared" si="19"/>
        <v>53.01</v>
      </c>
      <c r="AL25" s="29">
        <f t="shared" si="20"/>
        <v>16</v>
      </c>
      <c r="AM25" s="26">
        <v>6</v>
      </c>
      <c r="AN25" s="18">
        <f t="shared" si="21"/>
        <v>58.333333333333336</v>
      </c>
      <c r="AO25" s="27">
        <v>16</v>
      </c>
      <c r="AP25" s="18">
        <f t="shared" si="22"/>
        <v>92.822966507177028</v>
      </c>
      <c r="AQ25" s="23">
        <v>1.3843280764176342</v>
      </c>
      <c r="AR25" s="18">
        <f t="shared" si="23"/>
        <v>90.771146157215767</v>
      </c>
      <c r="AS25" s="17">
        <v>17</v>
      </c>
      <c r="AT25" s="18">
        <f t="shared" si="24"/>
        <v>56.666666666666664</v>
      </c>
      <c r="AU25" s="24">
        <f t="shared" si="25"/>
        <v>74.650000000000006</v>
      </c>
      <c r="AV25" s="29">
        <f t="shared" si="26"/>
        <v>9</v>
      </c>
      <c r="AW25" s="19">
        <v>13</v>
      </c>
      <c r="AX25" s="18">
        <f t="shared" si="27"/>
        <v>72.222222222222214</v>
      </c>
      <c r="AY25" s="19">
        <v>491</v>
      </c>
      <c r="AZ25" s="18">
        <f t="shared" si="28"/>
        <v>69.590163934426229</v>
      </c>
      <c r="BA25" s="19">
        <v>19.400000000000002</v>
      </c>
      <c r="BB25" s="18">
        <f t="shared" si="29"/>
        <v>78.29021372328458</v>
      </c>
      <c r="BC25" s="24">
        <f t="shared" si="30"/>
        <v>73.37</v>
      </c>
      <c r="BD25" s="29">
        <f t="shared" si="31"/>
        <v>13</v>
      </c>
    </row>
    <row r="26" spans="1:56" ht="14.45" customHeight="1" x14ac:dyDescent="0.25">
      <c r="A26" s="15" t="s">
        <v>64</v>
      </c>
      <c r="B26" s="28" t="s">
        <v>53</v>
      </c>
      <c r="C26" s="17">
        <v>6</v>
      </c>
      <c r="D26" s="18">
        <f t="shared" si="0"/>
        <v>70.588235294117652</v>
      </c>
      <c r="E26" s="19">
        <v>17</v>
      </c>
      <c r="F26" s="18">
        <f t="shared" si="1"/>
        <v>83.417085427135675</v>
      </c>
      <c r="G26" s="19">
        <v>1.5195459133900526</v>
      </c>
      <c r="H26" s="18">
        <f t="shared" si="2"/>
        <v>99.240227043304969</v>
      </c>
      <c r="I26" s="17">
        <v>6</v>
      </c>
      <c r="J26" s="18">
        <f t="shared" si="3"/>
        <v>70.588235294117652</v>
      </c>
      <c r="K26" s="19">
        <v>17</v>
      </c>
      <c r="L26" s="18">
        <f t="shared" si="4"/>
        <v>83.417085427135675</v>
      </c>
      <c r="M26" s="19">
        <v>1.5195459133900526</v>
      </c>
      <c r="N26" s="18">
        <f t="shared" si="5"/>
        <v>99.240227043304969</v>
      </c>
      <c r="O26" s="19">
        <v>0.56842105263157894</v>
      </c>
      <c r="P26" s="18">
        <f t="shared" si="6"/>
        <v>99.857894736842098</v>
      </c>
      <c r="Q26" s="20">
        <f t="shared" si="7"/>
        <v>88.28</v>
      </c>
      <c r="R26" s="29">
        <f t="shared" si="8"/>
        <v>12</v>
      </c>
      <c r="S26" s="22">
        <v>26</v>
      </c>
      <c r="T26" s="18">
        <f t="shared" si="9"/>
        <v>16</v>
      </c>
      <c r="U26" s="23">
        <v>266</v>
      </c>
      <c r="V26" s="18">
        <f t="shared" si="10"/>
        <v>30.835734870317005</v>
      </c>
      <c r="W26" s="23">
        <v>1.8914565189184316</v>
      </c>
      <c r="X26" s="18">
        <f t="shared" si="11"/>
        <v>90.542717405407842</v>
      </c>
      <c r="Y26" s="17">
        <v>13</v>
      </c>
      <c r="Z26" s="18">
        <f t="shared" si="12"/>
        <v>86.666666666666671</v>
      </c>
      <c r="AA26" s="24">
        <f t="shared" si="13"/>
        <v>56.01</v>
      </c>
      <c r="AB26" s="29">
        <f t="shared" si="14"/>
        <v>18</v>
      </c>
      <c r="AC26" s="22">
        <v>8</v>
      </c>
      <c r="AD26" s="18">
        <f t="shared" si="15"/>
        <v>16.666666666666664</v>
      </c>
      <c r="AE26" s="23">
        <v>173</v>
      </c>
      <c r="AF26" s="18">
        <f t="shared" si="16"/>
        <v>32.608695652173914</v>
      </c>
      <c r="AG26" s="23">
        <v>463.85313912865422</v>
      </c>
      <c r="AH26" s="18">
        <f t="shared" si="17"/>
        <v>94.273418035448714</v>
      </c>
      <c r="AI26" s="17">
        <v>7</v>
      </c>
      <c r="AJ26" s="18">
        <f t="shared" si="18"/>
        <v>87.5</v>
      </c>
      <c r="AK26" s="24">
        <f t="shared" si="19"/>
        <v>57.76</v>
      </c>
      <c r="AL26" s="29">
        <f t="shared" si="20"/>
        <v>11</v>
      </c>
      <c r="AM26" s="26">
        <v>6</v>
      </c>
      <c r="AN26" s="18">
        <f t="shared" si="21"/>
        <v>58.333333333333336</v>
      </c>
      <c r="AO26" s="27">
        <v>16</v>
      </c>
      <c r="AP26" s="18">
        <f t="shared" si="22"/>
        <v>92.822966507177028</v>
      </c>
      <c r="AQ26" s="23">
        <v>1.3854673798203634</v>
      </c>
      <c r="AR26" s="18">
        <f t="shared" si="23"/>
        <v>90.763550801197582</v>
      </c>
      <c r="AS26" s="17">
        <v>17</v>
      </c>
      <c r="AT26" s="18">
        <f t="shared" si="24"/>
        <v>56.666666666666664</v>
      </c>
      <c r="AU26" s="24">
        <f t="shared" si="25"/>
        <v>74.650000000000006</v>
      </c>
      <c r="AV26" s="29">
        <f t="shared" si="26"/>
        <v>9</v>
      </c>
      <c r="AW26" s="19">
        <v>12.5</v>
      </c>
      <c r="AX26" s="18">
        <f t="shared" si="27"/>
        <v>69.444444444444443</v>
      </c>
      <c r="AY26" s="19">
        <v>522</v>
      </c>
      <c r="AZ26" s="18">
        <f t="shared" si="28"/>
        <v>67.049180327868854</v>
      </c>
      <c r="BA26" s="19">
        <v>16.600000000000001</v>
      </c>
      <c r="BB26" s="18">
        <f t="shared" si="29"/>
        <v>81.439820022497187</v>
      </c>
      <c r="BC26" s="24">
        <f t="shared" si="30"/>
        <v>72.64</v>
      </c>
      <c r="BD26" s="29">
        <f t="shared" si="31"/>
        <v>16</v>
      </c>
    </row>
    <row r="27" spans="1:56" ht="14.45" customHeight="1" x14ac:dyDescent="0.25">
      <c r="A27" s="15" t="s">
        <v>66</v>
      </c>
      <c r="B27" s="28" t="s">
        <v>53</v>
      </c>
      <c r="C27" s="17">
        <v>6</v>
      </c>
      <c r="D27" s="18">
        <f t="shared" si="0"/>
        <v>70.588235294117652</v>
      </c>
      <c r="E27" s="19">
        <v>12</v>
      </c>
      <c r="F27" s="18">
        <f t="shared" si="1"/>
        <v>88.442211055276388</v>
      </c>
      <c r="G27" s="19">
        <v>1.5195459133900526</v>
      </c>
      <c r="H27" s="18">
        <f t="shared" si="2"/>
        <v>99.240227043304969</v>
      </c>
      <c r="I27" s="17">
        <v>6</v>
      </c>
      <c r="J27" s="18">
        <f t="shared" si="3"/>
        <v>70.588235294117652</v>
      </c>
      <c r="K27" s="19">
        <v>12</v>
      </c>
      <c r="L27" s="18">
        <f t="shared" si="4"/>
        <v>88.442211055276388</v>
      </c>
      <c r="M27" s="19">
        <v>1.5195459133900526</v>
      </c>
      <c r="N27" s="18">
        <f t="shared" si="5"/>
        <v>99.240227043304969</v>
      </c>
      <c r="O27" s="19">
        <v>0.56842105263157894</v>
      </c>
      <c r="P27" s="18">
        <f t="shared" si="6"/>
        <v>99.857894736842098</v>
      </c>
      <c r="Q27" s="20">
        <f t="shared" si="7"/>
        <v>89.53</v>
      </c>
      <c r="R27" s="29">
        <f t="shared" si="8"/>
        <v>5</v>
      </c>
      <c r="S27" s="22">
        <v>25</v>
      </c>
      <c r="T27" s="18">
        <f t="shared" si="9"/>
        <v>20</v>
      </c>
      <c r="U27" s="23">
        <v>156</v>
      </c>
      <c r="V27" s="18">
        <f t="shared" si="10"/>
        <v>62.536023054755042</v>
      </c>
      <c r="W27" s="23">
        <v>7.5693806706835245</v>
      </c>
      <c r="X27" s="18">
        <f t="shared" si="11"/>
        <v>62.15309664658237</v>
      </c>
      <c r="Y27" s="17">
        <v>13</v>
      </c>
      <c r="Z27" s="18">
        <f t="shared" si="12"/>
        <v>86.666666666666671</v>
      </c>
      <c r="AA27" s="24">
        <f t="shared" si="13"/>
        <v>57.84</v>
      </c>
      <c r="AB27" s="29">
        <f t="shared" si="14"/>
        <v>16</v>
      </c>
      <c r="AC27" s="22">
        <v>9</v>
      </c>
      <c r="AD27" s="18">
        <f t="shared" si="15"/>
        <v>0</v>
      </c>
      <c r="AE27" s="23">
        <v>199</v>
      </c>
      <c r="AF27" s="18">
        <f t="shared" si="16"/>
        <v>21.304347826086957</v>
      </c>
      <c r="AG27" s="23">
        <v>454.75010494084802</v>
      </c>
      <c r="AH27" s="18">
        <f t="shared" si="17"/>
        <v>94.385801173569774</v>
      </c>
      <c r="AI27" s="17">
        <v>7</v>
      </c>
      <c r="AJ27" s="18">
        <f t="shared" si="18"/>
        <v>87.5</v>
      </c>
      <c r="AK27" s="24">
        <f t="shared" si="19"/>
        <v>50.8</v>
      </c>
      <c r="AL27" s="29">
        <f t="shared" si="20"/>
        <v>17</v>
      </c>
      <c r="AM27" s="26">
        <v>6</v>
      </c>
      <c r="AN27" s="18">
        <f t="shared" si="21"/>
        <v>58.333333333333336</v>
      </c>
      <c r="AO27" s="27">
        <v>16</v>
      </c>
      <c r="AP27" s="18">
        <f t="shared" si="22"/>
        <v>92.822966507177028</v>
      </c>
      <c r="AQ27" s="23">
        <v>1.3857522056710456</v>
      </c>
      <c r="AR27" s="18">
        <f t="shared" si="23"/>
        <v>90.761651962193028</v>
      </c>
      <c r="AS27" s="17">
        <v>18</v>
      </c>
      <c r="AT27" s="18">
        <f t="shared" si="24"/>
        <v>60</v>
      </c>
      <c r="AU27" s="24">
        <f t="shared" si="25"/>
        <v>75.48</v>
      </c>
      <c r="AV27" s="29">
        <f t="shared" si="26"/>
        <v>8</v>
      </c>
      <c r="AW27" s="19">
        <v>13</v>
      </c>
      <c r="AX27" s="18">
        <f t="shared" si="27"/>
        <v>72.222222222222214</v>
      </c>
      <c r="AY27" s="19">
        <v>549</v>
      </c>
      <c r="AZ27" s="18">
        <f t="shared" si="28"/>
        <v>64.836065573770497</v>
      </c>
      <c r="BA27" s="19">
        <v>18.8</v>
      </c>
      <c r="BB27" s="18">
        <f t="shared" si="29"/>
        <v>78.96512935883014</v>
      </c>
      <c r="BC27" s="24">
        <f t="shared" si="30"/>
        <v>72.010000000000005</v>
      </c>
      <c r="BD27" s="29">
        <f t="shared" si="31"/>
        <v>19</v>
      </c>
    </row>
    <row r="28" spans="1:56" ht="14.45" customHeight="1" x14ac:dyDescent="0.25">
      <c r="A28" s="15" t="s">
        <v>69</v>
      </c>
      <c r="B28" s="28" t="s">
        <v>53</v>
      </c>
      <c r="C28" s="17">
        <v>6</v>
      </c>
      <c r="D28" s="18">
        <f t="shared" si="0"/>
        <v>70.588235294117652</v>
      </c>
      <c r="E28" s="19">
        <v>12</v>
      </c>
      <c r="F28" s="18">
        <f t="shared" si="1"/>
        <v>88.442211055276388</v>
      </c>
      <c r="G28" s="19">
        <v>1.5195459133900526</v>
      </c>
      <c r="H28" s="18">
        <f t="shared" si="2"/>
        <v>99.240227043304969</v>
      </c>
      <c r="I28" s="17">
        <v>6</v>
      </c>
      <c r="J28" s="18">
        <f t="shared" si="3"/>
        <v>70.588235294117652</v>
      </c>
      <c r="K28" s="19">
        <v>12</v>
      </c>
      <c r="L28" s="18">
        <f t="shared" si="4"/>
        <v>88.442211055276388</v>
      </c>
      <c r="M28" s="19">
        <v>1.5195459133900526</v>
      </c>
      <c r="N28" s="18">
        <f t="shared" si="5"/>
        <v>99.240227043304969</v>
      </c>
      <c r="O28" s="19">
        <v>0.56842105263157894</v>
      </c>
      <c r="P28" s="18">
        <f t="shared" si="6"/>
        <v>99.857894736842098</v>
      </c>
      <c r="Q28" s="20">
        <f t="shared" si="7"/>
        <v>89.53</v>
      </c>
      <c r="R28" s="29">
        <f t="shared" si="8"/>
        <v>5</v>
      </c>
      <c r="S28" s="22">
        <v>27</v>
      </c>
      <c r="T28" s="18">
        <f t="shared" si="9"/>
        <v>12</v>
      </c>
      <c r="U28" s="23">
        <v>268</v>
      </c>
      <c r="V28" s="18">
        <f t="shared" si="10"/>
        <v>30.259365994236308</v>
      </c>
      <c r="W28" s="23">
        <v>2.2625595376826038</v>
      </c>
      <c r="X28" s="18">
        <f t="shared" si="11"/>
        <v>88.687202311586972</v>
      </c>
      <c r="Y28" s="17">
        <v>13</v>
      </c>
      <c r="Z28" s="18">
        <f t="shared" si="12"/>
        <v>86.666666666666671</v>
      </c>
      <c r="AA28" s="24">
        <f t="shared" si="13"/>
        <v>54.4</v>
      </c>
      <c r="AB28" s="29">
        <f t="shared" si="14"/>
        <v>19</v>
      </c>
      <c r="AC28" s="22">
        <v>9</v>
      </c>
      <c r="AD28" s="18">
        <f t="shared" si="15"/>
        <v>0</v>
      </c>
      <c r="AE28" s="23">
        <v>204</v>
      </c>
      <c r="AF28" s="18">
        <f t="shared" si="16"/>
        <v>19.130434782608695</v>
      </c>
      <c r="AG28" s="23">
        <v>423.6926941824504</v>
      </c>
      <c r="AH28" s="18">
        <f t="shared" si="17"/>
        <v>94.769225997747526</v>
      </c>
      <c r="AI28" s="17">
        <v>6</v>
      </c>
      <c r="AJ28" s="18">
        <f t="shared" si="18"/>
        <v>75</v>
      </c>
      <c r="AK28" s="24">
        <f t="shared" si="19"/>
        <v>47.22</v>
      </c>
      <c r="AL28" s="29">
        <f t="shared" si="20"/>
        <v>21</v>
      </c>
      <c r="AM28" s="26">
        <v>6</v>
      </c>
      <c r="AN28" s="18">
        <f t="shared" si="21"/>
        <v>58.333333333333336</v>
      </c>
      <c r="AO28" s="27">
        <v>16</v>
      </c>
      <c r="AP28" s="18">
        <f t="shared" si="22"/>
        <v>92.822966507177028</v>
      </c>
      <c r="AQ28" s="23">
        <v>1.390879070983327</v>
      </c>
      <c r="AR28" s="18">
        <f t="shared" si="23"/>
        <v>90.727472860111149</v>
      </c>
      <c r="AS28" s="17">
        <v>17</v>
      </c>
      <c r="AT28" s="18">
        <f t="shared" si="24"/>
        <v>56.666666666666664</v>
      </c>
      <c r="AU28" s="24">
        <f t="shared" si="25"/>
        <v>74.64</v>
      </c>
      <c r="AV28" s="29">
        <f t="shared" si="26"/>
        <v>15</v>
      </c>
      <c r="AW28" s="19">
        <v>11.5</v>
      </c>
      <c r="AX28" s="18">
        <f t="shared" si="27"/>
        <v>63.888888888888886</v>
      </c>
      <c r="AY28" s="19">
        <v>653</v>
      </c>
      <c r="AZ28" s="18">
        <f t="shared" si="28"/>
        <v>56.311475409836063</v>
      </c>
      <c r="BA28" s="19">
        <v>20.200000000000003</v>
      </c>
      <c r="BB28" s="18">
        <f t="shared" si="29"/>
        <v>77.390326209223844</v>
      </c>
      <c r="BC28" s="24">
        <f t="shared" si="30"/>
        <v>65.86</v>
      </c>
      <c r="BD28" s="29">
        <f t="shared" si="31"/>
        <v>21</v>
      </c>
    </row>
    <row r="29" spans="1:56" ht="14.45" customHeight="1" x14ac:dyDescent="0.25">
      <c r="A29" s="15" t="s">
        <v>75</v>
      </c>
      <c r="B29" s="28" t="s">
        <v>53</v>
      </c>
      <c r="C29" s="17">
        <v>6</v>
      </c>
      <c r="D29" s="18">
        <f t="shared" si="0"/>
        <v>70.588235294117652</v>
      </c>
      <c r="E29" s="19">
        <v>12</v>
      </c>
      <c r="F29" s="18">
        <f t="shared" si="1"/>
        <v>88.442211055276388</v>
      </c>
      <c r="G29" s="19">
        <v>1.5195459133900526</v>
      </c>
      <c r="H29" s="18">
        <f t="shared" si="2"/>
        <v>99.240227043304969</v>
      </c>
      <c r="I29" s="17">
        <v>6</v>
      </c>
      <c r="J29" s="18">
        <f t="shared" si="3"/>
        <v>70.588235294117652</v>
      </c>
      <c r="K29" s="19">
        <v>12</v>
      </c>
      <c r="L29" s="18">
        <f t="shared" si="4"/>
        <v>88.442211055276388</v>
      </c>
      <c r="M29" s="19">
        <v>1.5195459133900526</v>
      </c>
      <c r="N29" s="18">
        <f t="shared" si="5"/>
        <v>99.240227043304969</v>
      </c>
      <c r="O29" s="19">
        <v>0.56842105263157894</v>
      </c>
      <c r="P29" s="18">
        <f t="shared" si="6"/>
        <v>99.857894736842098</v>
      </c>
      <c r="Q29" s="20">
        <f t="shared" si="7"/>
        <v>89.53</v>
      </c>
      <c r="R29" s="29">
        <f t="shared" si="8"/>
        <v>5</v>
      </c>
      <c r="S29" s="22">
        <v>27</v>
      </c>
      <c r="T29" s="18">
        <f t="shared" si="9"/>
        <v>12</v>
      </c>
      <c r="U29" s="23">
        <v>315</v>
      </c>
      <c r="V29" s="18">
        <f t="shared" si="10"/>
        <v>16.714697406340058</v>
      </c>
      <c r="W29" s="23">
        <v>3.9429466089529499</v>
      </c>
      <c r="X29" s="18">
        <f t="shared" si="11"/>
        <v>80.285266955235244</v>
      </c>
      <c r="Y29" s="17">
        <v>13</v>
      </c>
      <c r="Z29" s="18">
        <f t="shared" si="12"/>
        <v>86.666666666666671</v>
      </c>
      <c r="AA29" s="24">
        <f t="shared" si="13"/>
        <v>48.92</v>
      </c>
      <c r="AB29" s="29">
        <f t="shared" si="14"/>
        <v>22</v>
      </c>
      <c r="AC29" s="22">
        <v>9</v>
      </c>
      <c r="AD29" s="18">
        <f t="shared" si="15"/>
        <v>0</v>
      </c>
      <c r="AE29" s="23">
        <v>234</v>
      </c>
      <c r="AF29" s="18">
        <f t="shared" si="16"/>
        <v>6.0869565217391308</v>
      </c>
      <c r="AG29" s="23">
        <v>553.08907814741769</v>
      </c>
      <c r="AH29" s="18">
        <f t="shared" si="17"/>
        <v>93.171739775957803</v>
      </c>
      <c r="AI29" s="17">
        <v>6</v>
      </c>
      <c r="AJ29" s="18">
        <f t="shared" si="18"/>
        <v>75</v>
      </c>
      <c r="AK29" s="24">
        <f t="shared" si="19"/>
        <v>43.56</v>
      </c>
      <c r="AL29" s="29">
        <f t="shared" si="20"/>
        <v>22</v>
      </c>
      <c r="AM29" s="26">
        <v>6</v>
      </c>
      <c r="AN29" s="18">
        <f t="shared" si="21"/>
        <v>58.333333333333336</v>
      </c>
      <c r="AO29" s="27">
        <v>16</v>
      </c>
      <c r="AP29" s="18">
        <f t="shared" si="22"/>
        <v>92.822966507177028</v>
      </c>
      <c r="AQ29" s="23">
        <v>1.3843280764176342</v>
      </c>
      <c r="AR29" s="18">
        <f t="shared" si="23"/>
        <v>90.771146157215767</v>
      </c>
      <c r="AS29" s="17">
        <v>17</v>
      </c>
      <c r="AT29" s="18">
        <f t="shared" si="24"/>
        <v>56.666666666666664</v>
      </c>
      <c r="AU29" s="24">
        <f t="shared" si="25"/>
        <v>74.650000000000006</v>
      </c>
      <c r="AV29" s="29">
        <f t="shared" si="26"/>
        <v>9</v>
      </c>
      <c r="AW29" s="19">
        <v>14</v>
      </c>
      <c r="AX29" s="18">
        <f t="shared" si="27"/>
        <v>77.777777777777786</v>
      </c>
      <c r="AY29" s="19">
        <v>455</v>
      </c>
      <c r="AZ29" s="18">
        <f t="shared" si="28"/>
        <v>72.540983606557376</v>
      </c>
      <c r="BA29" s="19">
        <v>19.600000000000001</v>
      </c>
      <c r="BB29" s="18">
        <f t="shared" si="29"/>
        <v>78.065241844769403</v>
      </c>
      <c r="BC29" s="24">
        <f t="shared" si="30"/>
        <v>76.13</v>
      </c>
      <c r="BD29" s="29">
        <f t="shared" si="31"/>
        <v>5</v>
      </c>
    </row>
    <row r="31" spans="1:56" ht="14.45" customHeight="1" x14ac:dyDescent="0.25">
      <c r="A31" s="1" t="s">
        <v>77</v>
      </c>
    </row>
  </sheetData>
  <autoFilter ref="A7:BD29">
    <sortState ref="A8:BD29">
      <sortCondition ref="B7:B29"/>
    </sortState>
  </autoFilter>
  <mergeCells count="6">
    <mergeCell ref="AW6:BD6"/>
    <mergeCell ref="A6:B6"/>
    <mergeCell ref="C6:R6"/>
    <mergeCell ref="S6:AB6"/>
    <mergeCell ref="AC6:AL6"/>
    <mergeCell ref="AM6:AV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 SNDB EU 2017 -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Trimor Mici</dc:creator>
  <cp:lastModifiedBy>Trimor Mici</cp:lastModifiedBy>
  <dcterms:created xsi:type="dcterms:W3CDTF">2017-07-06T18:12:37Z</dcterms:created>
  <dcterms:modified xsi:type="dcterms:W3CDTF">2017-07-06T20:34:46Z</dcterms:modified>
</cp:coreProperties>
</file>